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DRH\DRH_Epargne\ACTIONNARIAT SALARIE\ELIS FOR ALL 2026\3. Communication\3. Souscription\Simulateur\"/>
    </mc:Choice>
  </mc:AlternateContent>
  <xr:revisionPtr revIDLastSave="0" documentId="14_{137A0849-9C88-495E-975D-891D653E277A}" xr6:coauthVersionLast="47" xr6:coauthVersionMax="47" xr10:uidLastSave="{00000000-0000-0000-0000-000000000000}"/>
  <bookViews>
    <workbookView showSheetTabs="0" xWindow="-120" yWindow="-16320" windowWidth="29040" windowHeight="15720" xr2:uid="{A5751B14-3695-4122-8AA2-800A903F25F6}"/>
  </bookViews>
  <sheets>
    <sheet name="FR - FCPE EUR" sheetId="5" r:id="rId1"/>
  </sheets>
  <definedNames>
    <definedName name="_xlnm.Print_Area" localSheetId="0">'FR - FCPE EUR'!$A$1:$K$112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6" i="5" l="1"/>
  <c r="G22" i="5"/>
  <c r="B46" i="5" s="1"/>
  <c r="D79" i="5"/>
  <c r="F36" i="5" l="1"/>
  <c r="G11" i="5"/>
  <c r="D46" i="5" s="1"/>
  <c r="F46" i="5" l="1"/>
  <c r="E101" i="5"/>
  <c r="E102" i="5"/>
  <c r="E103" i="5"/>
  <c r="E100" i="5"/>
  <c r="E99" i="5"/>
  <c r="E98" i="5"/>
  <c r="E97" i="5"/>
  <c r="H46" i="5" l="1"/>
  <c r="D56" i="5"/>
  <c r="F56" i="5" s="1"/>
  <c r="H56" i="5" s="1"/>
  <c r="F102" i="5" l="1"/>
  <c r="F96" i="5"/>
  <c r="G96" i="5" s="1"/>
  <c r="H96" i="5" s="1"/>
  <c r="J46" i="5"/>
  <c r="D67" i="5" s="1"/>
  <c r="G67" i="5" s="1"/>
  <c r="F101" i="5"/>
  <c r="F97" i="5"/>
  <c r="F100" i="5"/>
  <c r="G100" i="5" s="1"/>
  <c r="H100" i="5" s="1"/>
  <c r="F98" i="5"/>
  <c r="F103" i="5"/>
  <c r="F99" i="5"/>
  <c r="F79" i="5"/>
  <c r="H79" i="5" s="1"/>
  <c r="G99" i="5" l="1"/>
  <c r="H99" i="5" s="1"/>
  <c r="G101" i="5"/>
  <c r="H101" i="5" s="1"/>
  <c r="G98" i="5"/>
  <c r="H98" i="5" s="1"/>
  <c r="G103" i="5"/>
  <c r="H103" i="5" s="1"/>
  <c r="G97" i="5"/>
  <c r="H97" i="5" s="1"/>
  <c r="G102" i="5"/>
  <c r="H102" i="5" s="1"/>
  <c r="J79" i="5"/>
  <c r="C89" i="5"/>
  <c r="E89" i="5" l="1"/>
  <c r="G89" i="5" s="1"/>
  <c r="I89" i="5" s="1"/>
</calcChain>
</file>

<file path=xl/sharedStrings.xml><?xml version="1.0" encoding="utf-8"?>
<sst xmlns="http://schemas.openxmlformats.org/spreadsheetml/2006/main" count="63" uniqueCount="59">
  <si>
    <t xml:space="preserve">Evolution de l'action à l'échéance </t>
  </si>
  <si>
    <t>TABLEAU DE FLUCTUATION DU COURS DE L'ACTION</t>
  </si>
  <si>
    <t>Min 50€ | Max 1/4 du salaire brut annuel (dans la limite de 50 000€)</t>
  </si>
  <si>
    <t>(3) calculé sur la base du nombre total de parts investies avec le prix de référence de l'action</t>
  </si>
  <si>
    <t>Valeur finale estimée de votre investissement</t>
  </si>
  <si>
    <t>Gain total estimé</t>
  </si>
  <si>
    <t>Veuillez ne remplir que les cellules en bleu turquoise</t>
  </si>
  <si>
    <t>(2) 1 action offerte pour 10 actions achetées</t>
  </si>
  <si>
    <t>Cours estimé de l'action Elis à l'échéance</t>
  </si>
  <si>
    <t>Votre investissement suivra l'évolution du cours de l'action Elis à la hausse comme à la baisse. Il est ainsi exposé au risque de perte en capital.</t>
  </si>
  <si>
    <t>Montant brut que vous souhaitez investir</t>
  </si>
  <si>
    <t>SIMULER VOTRE INVESTISSEMENT (EUR)</t>
  </si>
  <si>
    <t>Somme des avantages (décote et abondement) proposés par l'offre pour votre investissement :</t>
  </si>
  <si>
    <t xml:space="preserve">            Décote</t>
  </si>
  <si>
    <t>Salaire brut annuel (primes incluses)</t>
  </si>
  <si>
    <r>
      <rPr>
        <b/>
        <u/>
        <sz val="18"/>
        <color rgb="FF000059"/>
        <rFont val="Century Gothic"/>
        <family val="2"/>
      </rPr>
      <t>Etape 2 :</t>
    </r>
    <r>
      <rPr>
        <b/>
        <sz val="18"/>
        <color rgb="FF000059"/>
        <rFont val="Century Gothic"/>
        <family val="2"/>
      </rPr>
      <t xml:space="preserve"> Saisissez le montant que vous souhaitez investir (dans la limite autorisée)</t>
    </r>
  </si>
  <si>
    <r>
      <rPr>
        <b/>
        <u/>
        <sz val="18"/>
        <color rgb="FF000059"/>
        <rFont val="Century Gothic"/>
        <family val="2"/>
      </rPr>
      <t>Etape 3 :</t>
    </r>
    <r>
      <rPr>
        <b/>
        <sz val="18"/>
        <color rgb="FF000059"/>
        <rFont val="Century Gothic"/>
        <family val="2"/>
      </rPr>
      <t xml:space="preserve"> Visualisez votre investissement à la souscription</t>
    </r>
  </si>
  <si>
    <t>Nombre de parts investies</t>
  </si>
  <si>
    <t>Montant souscrit</t>
  </si>
  <si>
    <t>(avec le prix de l'action décotée)</t>
  </si>
  <si>
    <t>Nombre de parts offertes</t>
  </si>
  <si>
    <t>(Abondement) (2)</t>
  </si>
  <si>
    <t>investies</t>
  </si>
  <si>
    <t>Nombre total de parts</t>
  </si>
  <si>
    <t>Montant total réellement</t>
  </si>
  <si>
    <t>investi (3)</t>
  </si>
  <si>
    <t>(Durée de 5 ans sauf cas de déblocage anticipé )</t>
  </si>
  <si>
    <r>
      <rPr>
        <b/>
        <u/>
        <sz val="18"/>
        <color rgb="FF000059"/>
        <rFont val="Century Gothic"/>
        <family val="2"/>
      </rPr>
      <t>Etape 4 :</t>
    </r>
    <r>
      <rPr>
        <b/>
        <sz val="18"/>
        <color rgb="FF000059"/>
        <rFont val="Century Gothic"/>
        <family val="2"/>
      </rPr>
      <t xml:space="preserve"> Simulez votre investissement en saisissant un cours estimé</t>
    </r>
    <r>
      <rPr>
        <b/>
        <u/>
        <sz val="18"/>
        <color rgb="FF000059"/>
        <rFont val="Century Gothic"/>
        <family val="2"/>
      </rPr>
      <t xml:space="preserve"> à la fin de la période de blocage</t>
    </r>
  </si>
  <si>
    <t>Cours estimé de l'action</t>
  </si>
  <si>
    <t>Elis à l'échéance</t>
  </si>
  <si>
    <t>Evolution de l'action</t>
  </si>
  <si>
    <t>à l'échéance</t>
  </si>
  <si>
    <t>Valeur finale estimée</t>
  </si>
  <si>
    <t>de votre investissement</t>
  </si>
  <si>
    <t>de l'investissement initial</t>
  </si>
  <si>
    <t>Montant max autorisé à investir (1)</t>
  </si>
  <si>
    <t>Ce qui représente …</t>
  </si>
  <si>
    <t>de votre investissement initial</t>
  </si>
  <si>
    <t>Pour information : La CSG et la CRDS s'appliquent à un taux de 9,7 % sur les parts offertes dans le cadre de l'abondement. Ce prélèvement sera effectué sur le bulletin de salaire de novembre.</t>
  </si>
  <si>
    <t>Montant total des parts offertes</t>
  </si>
  <si>
    <t xml:space="preserve">Montant CSG/CRDS </t>
  </si>
  <si>
    <t>prélevé sur abondement</t>
  </si>
  <si>
    <t>Gain total net estimé</t>
  </si>
  <si>
    <t>Gain total net estimé en %</t>
  </si>
  <si>
    <t>appliqué sur plus-value</t>
  </si>
  <si>
    <t>après CSG/CRDS</t>
  </si>
  <si>
    <t>Gain total brut estimé</t>
  </si>
  <si>
    <t>Gain total brut estimé en %</t>
  </si>
  <si>
    <r>
      <t>Pour information : lors du retrait de vos avoirs disponibles, la CSG/CRDS s'applique sur votre plus-value.</t>
    </r>
    <r>
      <rPr>
        <b/>
        <sz val="14"/>
        <color rgb="FFFF0000"/>
        <rFont val="Century Gothic"/>
        <family val="2"/>
      </rPr>
      <t>*</t>
    </r>
  </si>
  <si>
    <t>après CSG/CRDS prélevé sur l'abondement</t>
  </si>
  <si>
    <t>Gain total net estimé après CSG/CRDS*</t>
  </si>
  <si>
    <t>Gain total net estimé en % de l'investissement initial</t>
  </si>
  <si>
    <t>Nombre total de parts offertes</t>
  </si>
  <si>
    <t>Hypothetical reference price*</t>
  </si>
  <si>
    <t>Hypothetical subscription price*</t>
  </si>
  <si>
    <t>*The reference price will be set on September 11, 2026.</t>
  </si>
  <si>
    <r>
      <rPr>
        <b/>
        <u/>
        <sz val="18"/>
        <color rgb="FF000059"/>
        <rFont val="Century Gothic"/>
        <family val="2"/>
      </rPr>
      <t>Etape 1</t>
    </r>
    <r>
      <rPr>
        <b/>
        <sz val="18"/>
        <color rgb="FF000059"/>
        <rFont val="Century Gothic"/>
        <family val="2"/>
      </rPr>
      <t xml:space="preserve"> : Renseignez votre salaire brut prévisionnel annuel (primes incluses) pour 2026</t>
    </r>
  </si>
  <si>
    <t>*L'abondement est exonéré d'impôt sur le revenu mais assujetti à la CSG/CRDS (9,7%) lors de la souscription.
Les plus-values éventuelles sont exonérées d'impôt sur le revenu, mais sont soumises aux prélèvements sociaux. Le taux en vigueur au 1er janvier 2026 est de 18,6%.</t>
  </si>
  <si>
    <t>(1) correspondant à 25% du salaire brut annuel 2026 estimé (primes incluses) dans la limite de 50 000€ (montant maximum autorisé à investir)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</si>
</sst>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[$€-2]\ * #,##0.00_);_([$€-2]\ * \(#,##0.00\);_([$€-2]\ * &quot;-&quot;??_);_(@_)"/>
    <numFmt numFmtId="165" formatCode="#,##0.00\ &quot;€&quot;"/>
    <numFmt numFmtId="166" formatCode="_-* #,##0.00\ [$€-40C]_-;\-* #,##0.00\ [$€-40C]_-;_-* &quot;-&quot;??\ [$€-40C]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rgb="FF000059"/>
      <name val="Century Gothic"/>
      <family val="2"/>
    </font>
    <font>
      <b/>
      <sz val="24"/>
      <color rgb="FF002060"/>
      <name val="Century Gothic"/>
      <family val="2"/>
    </font>
    <font>
      <sz val="16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name val="Calibri"/>
      <family val="2"/>
      <scheme val="minor"/>
    </font>
    <font>
      <sz val="16"/>
      <name val="Calibri"/>
      <family val="2"/>
      <scheme val="minor"/>
    </font>
    <font>
      <b/>
      <sz val="22"/>
      <color rgb="FF000059"/>
      <name val="Century Gothic"/>
      <family val="2"/>
    </font>
    <font>
      <b/>
      <sz val="20"/>
      <color rgb="FF000059"/>
      <name val="Centhury gothic"/>
    </font>
    <font>
      <sz val="11"/>
      <color theme="1"/>
      <name val="Century Gothic"/>
      <family val="2"/>
    </font>
    <font>
      <b/>
      <sz val="16"/>
      <color rgb="FF16CBE2"/>
      <name val="Century Gothic"/>
      <family val="2"/>
    </font>
    <font>
      <i/>
      <sz val="12"/>
      <name val="Century Gothic"/>
      <family val="2"/>
    </font>
    <font>
      <i/>
      <sz val="14"/>
      <color theme="1"/>
      <name val="Century Gothic"/>
      <family val="2"/>
    </font>
    <font>
      <b/>
      <sz val="13"/>
      <color theme="1"/>
      <name val="Century Gothic"/>
      <family val="2"/>
    </font>
    <font>
      <b/>
      <i/>
      <sz val="12"/>
      <color rgb="FFFF0000"/>
      <name val="Century Gothic"/>
      <family val="2"/>
    </font>
    <font>
      <b/>
      <i/>
      <u/>
      <sz val="16"/>
      <color theme="1"/>
      <name val="Century Gothic"/>
      <family val="2"/>
    </font>
    <font>
      <b/>
      <i/>
      <sz val="12"/>
      <color theme="0"/>
      <name val="Century Gothic"/>
      <family val="2"/>
    </font>
    <font>
      <i/>
      <sz val="12"/>
      <color rgb="FFFF0000"/>
      <name val="Century Gothic"/>
      <family val="2"/>
    </font>
    <font>
      <b/>
      <i/>
      <sz val="12"/>
      <name val="Century Gothic"/>
      <family val="2"/>
    </font>
    <font>
      <i/>
      <sz val="12"/>
      <color theme="1"/>
      <name val="Century Gothic"/>
      <family val="2"/>
    </font>
    <font>
      <b/>
      <i/>
      <sz val="12"/>
      <color theme="1"/>
      <name val="Century Gothic"/>
      <family val="2"/>
    </font>
    <font>
      <i/>
      <sz val="11"/>
      <color theme="1"/>
      <name val="Century Gothic"/>
      <family val="2"/>
    </font>
    <font>
      <b/>
      <i/>
      <sz val="18"/>
      <color rgb="FFFF0000"/>
      <name val="Century Gothic"/>
      <family val="2"/>
    </font>
    <font>
      <b/>
      <sz val="18"/>
      <color rgb="FF000059"/>
      <name val="Century Gothic"/>
      <family val="2"/>
    </font>
    <font>
      <b/>
      <u/>
      <sz val="18"/>
      <color rgb="FF000059"/>
      <name val="Century Gothic"/>
      <family val="2"/>
    </font>
    <font>
      <b/>
      <sz val="18"/>
      <color rgb="FF000059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8"/>
      <color rgb="FF000059"/>
      <name val="Calibri"/>
      <family val="2"/>
      <scheme val="minor"/>
    </font>
    <font>
      <b/>
      <i/>
      <sz val="14"/>
      <color rgb="FFFF0000"/>
      <name val="Century Gothic"/>
      <family val="2"/>
    </font>
    <font>
      <b/>
      <sz val="14"/>
      <color rgb="FF000059"/>
      <name val="Century Gothic"/>
      <family val="2"/>
    </font>
    <font>
      <i/>
      <sz val="12"/>
      <color rgb="FF000059"/>
      <name val="Century Gothic"/>
      <family val="2"/>
    </font>
    <font>
      <i/>
      <sz val="14"/>
      <color rgb="FF000059"/>
      <name val="Century Gothic"/>
      <family val="2"/>
    </font>
    <font>
      <b/>
      <sz val="14"/>
      <color rgb="FF16CBE2"/>
      <name val="Century Gothic"/>
      <family val="2"/>
    </font>
    <font>
      <b/>
      <sz val="18"/>
      <color rgb="FF16CBE2"/>
      <name val="Calibri"/>
      <family val="2"/>
      <scheme val="minor"/>
    </font>
    <font>
      <b/>
      <sz val="12"/>
      <color rgb="FFFF0000"/>
      <name val="Century Gothic"/>
      <family val="2"/>
    </font>
    <font>
      <i/>
      <sz val="16"/>
      <color theme="1"/>
      <name val="Century Gothic"/>
      <family val="2"/>
    </font>
    <font>
      <b/>
      <u/>
      <sz val="18"/>
      <color rgb="FF000059"/>
      <name val="Centhury gothic"/>
    </font>
    <font>
      <b/>
      <i/>
      <u/>
      <sz val="18"/>
      <color rgb="FF000059"/>
      <name val="Century Gothic"/>
      <family val="2"/>
    </font>
    <font>
      <b/>
      <u/>
      <sz val="14"/>
      <color rgb="FFFF0000"/>
      <name val="Century Gothic"/>
      <family val="2"/>
    </font>
    <font>
      <b/>
      <sz val="14"/>
      <color rgb="FFFF0000"/>
      <name val="Century Gothic"/>
      <family val="2"/>
    </font>
    <font>
      <sz val="14"/>
      <color rgb="FF000000"/>
      <name val="Times New Roman"/>
      <family val="1"/>
    </font>
    <font>
      <i/>
      <sz val="14"/>
      <color rgb="FFC00000"/>
      <name val="Century Gothic"/>
      <family val="2"/>
    </font>
    <font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5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0">
    <xf numFmtId="0" fontId="0" fillId="0" borderId="0" xfId="0"/>
    <xf numFmtId="165" fontId="25" fillId="0" borderId="1" xfId="3" applyNumberFormat="1" applyFont="1" applyBorder="1" applyProtection="1"/>
    <xf numFmtId="165" fontId="22" fillId="0" borderId="1" xfId="3" applyNumberFormat="1" applyFont="1" applyBorder="1" applyProtection="1"/>
    <xf numFmtId="165" fontId="29" fillId="3" borderId="1" xfId="3" applyNumberFormat="1" applyFont="1" applyFill="1" applyBorder="1" applyProtection="1"/>
    <xf numFmtId="0" fontId="19" fillId="0" borderId="0" xfId="3" applyNumberFormat="1" applyFont="1" applyFill="1" applyBorder="1" applyAlignment="1" applyProtection="1">
      <alignment horizontal="center"/>
    </xf>
    <xf numFmtId="166" fontId="44" fillId="0" borderId="0" xfId="1" applyNumberFormat="1" applyFont="1" applyFill="1" applyBorder="1" applyProtection="1">
      <protection locked="0"/>
    </xf>
    <xf numFmtId="9" fontId="28" fillId="0" borderId="1" xfId="3" applyFont="1" applyBorder="1" applyProtection="1"/>
    <xf numFmtId="9" fontId="31" fillId="3" borderId="1" xfId="3" applyFont="1" applyFill="1" applyBorder="1" applyProtection="1"/>
    <xf numFmtId="9" fontId="30" fillId="0" borderId="1" xfId="3" applyFont="1" applyBorder="1" applyProtection="1"/>
    <xf numFmtId="10" fontId="36" fillId="0" borderId="0" xfId="3" applyNumberFormat="1" applyFont="1" applyFill="1" applyBorder="1" applyAlignment="1" applyProtection="1">
      <alignment horizontal="center"/>
    </xf>
    <xf numFmtId="166" fontId="36" fillId="0" borderId="0" xfId="1" applyNumberFormat="1" applyFont="1" applyFill="1" applyBorder="1" applyProtection="1"/>
    <xf numFmtId="44" fontId="36" fillId="0" borderId="0" xfId="1" applyFont="1" applyFill="1" applyBorder="1" applyProtection="1"/>
    <xf numFmtId="2" fontId="36" fillId="0" borderId="0" xfId="1" applyNumberFormat="1" applyFont="1" applyFill="1" applyBorder="1" applyAlignment="1" applyProtection="1">
      <alignment horizontal="center"/>
    </xf>
    <xf numFmtId="1" fontId="36" fillId="0" borderId="0" xfId="1" applyNumberFormat="1" applyFont="1" applyFill="1" applyBorder="1" applyAlignment="1" applyProtection="1">
      <alignment horizontal="center"/>
    </xf>
    <xf numFmtId="44" fontId="17" fillId="4" borderId="0" xfId="1" applyFont="1" applyFill="1" applyBorder="1" applyAlignment="1" applyProtection="1">
      <alignment horizontal="left"/>
    </xf>
    <xf numFmtId="44" fontId="17" fillId="4" borderId="0" xfId="1" applyFont="1" applyFill="1" applyBorder="1" applyAlignment="1" applyProtection="1">
      <alignment horizontal="center"/>
    </xf>
    <xf numFmtId="44" fontId="4" fillId="0" borderId="0" xfId="1" applyFont="1" applyBorder="1" applyAlignment="1" applyProtection="1">
      <alignment horizontal="left"/>
    </xf>
    <xf numFmtId="44" fontId="0" fillId="0" borderId="0" xfId="1" applyFont="1" applyBorder="1" applyAlignment="1" applyProtection="1">
      <alignment horizontal="left"/>
    </xf>
    <xf numFmtId="44" fontId="0" fillId="0" borderId="0" xfId="1" applyFont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left"/>
    </xf>
    <xf numFmtId="44" fontId="21" fillId="0" borderId="0" xfId="1" applyFont="1" applyAlignment="1" applyProtection="1">
      <alignment horizontal="center"/>
      <protection locked="0"/>
    </xf>
    <xf numFmtId="44" fontId="21" fillId="0" borderId="0" xfId="1" applyFont="1" applyProtection="1">
      <protection locked="0"/>
    </xf>
    <xf numFmtId="10" fontId="19" fillId="5" borderId="0" xfId="3" applyNumberFormat="1" applyFont="1" applyFill="1" applyBorder="1" applyAlignment="1" applyProtection="1">
      <alignment horizontal="left"/>
    </xf>
    <xf numFmtId="0" fontId="19" fillId="5" borderId="0" xfId="3" applyNumberFormat="1" applyFont="1" applyFill="1" applyBorder="1" applyAlignment="1" applyProtection="1">
      <alignment horizontal="center"/>
    </xf>
    <xf numFmtId="1" fontId="34" fillId="0" borderId="0" xfId="1" applyNumberFormat="1" applyFont="1" applyFill="1" applyBorder="1" applyAlignment="1" applyProtection="1">
      <alignment horizontal="center"/>
    </xf>
    <xf numFmtId="44" fontId="34" fillId="0" borderId="0" xfId="1" applyFont="1" applyFill="1" applyBorder="1" applyAlignment="1" applyProtection="1">
      <alignment horizontal="center"/>
    </xf>
    <xf numFmtId="10" fontId="29" fillId="0" borderId="1" xfId="3" applyNumberFormat="1" applyFont="1" applyBorder="1" applyProtection="1"/>
    <xf numFmtId="10" fontId="29" fillId="3" borderId="1" xfId="3" applyNumberFormat="1" applyFont="1" applyFill="1" applyBorder="1" applyProtection="1"/>
    <xf numFmtId="44" fontId="52" fillId="0" borderId="0" xfId="1" applyFont="1" applyBorder="1" applyAlignment="1" applyProtection="1">
      <alignment horizontal="left" wrapText="1"/>
    </xf>
    <xf numFmtId="0" fontId="52" fillId="0" borderId="0" xfId="4" applyFont="1" applyFill="1" applyBorder="1" applyAlignment="1" applyProtection="1">
      <alignment horizontal="left" wrapText="1"/>
    </xf>
    <xf numFmtId="0" fontId="0" fillId="0" borderId="0" xfId="0" applyProtection="1"/>
    <xf numFmtId="0" fontId="2" fillId="0" borderId="0" xfId="0" applyFont="1" applyProtection="1"/>
    <xf numFmtId="0" fontId="12" fillId="0" borderId="0" xfId="0" applyFont="1" applyAlignment="1" applyProtection="1">
      <alignment horizontal="center"/>
    </xf>
    <xf numFmtId="0" fontId="4" fillId="0" borderId="0" xfId="0" applyFont="1" applyProtection="1"/>
    <xf numFmtId="0" fontId="15" fillId="0" borderId="0" xfId="0" applyFont="1" applyProtection="1"/>
    <xf numFmtId="0" fontId="13" fillId="0" borderId="0" xfId="0" applyFont="1" applyAlignment="1" applyProtection="1">
      <alignment horizontal="center"/>
    </xf>
    <xf numFmtId="0" fontId="11" fillId="4" borderId="0" xfId="0" applyFont="1" applyFill="1" applyProtection="1"/>
    <xf numFmtId="0" fontId="4" fillId="4" borderId="0" xfId="0" applyFont="1" applyFill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0" fontId="6" fillId="0" borderId="0" xfId="0" applyFont="1" applyProtection="1"/>
    <xf numFmtId="0" fontId="16" fillId="4" borderId="0" xfId="0" applyFont="1" applyFill="1" applyAlignment="1" applyProtection="1">
      <alignment horizontal="center" vertical="center" wrapText="1"/>
    </xf>
    <xf numFmtId="0" fontId="16" fillId="4" borderId="0" xfId="0" applyFont="1" applyFill="1" applyAlignment="1" applyProtection="1">
      <alignment horizontal="center" wrapText="1"/>
    </xf>
    <xf numFmtId="0" fontId="8" fillId="0" borderId="0" xfId="0" applyFont="1" applyProtection="1"/>
    <xf numFmtId="164" fontId="7" fillId="0" borderId="0" xfId="0" applyNumberFormat="1" applyFont="1" applyProtection="1"/>
    <xf numFmtId="2" fontId="0" fillId="0" borderId="0" xfId="0" applyNumberFormat="1" applyProtection="1"/>
    <xf numFmtId="0" fontId="14" fillId="4" borderId="0" xfId="0" applyFont="1" applyFill="1" applyProtection="1"/>
    <xf numFmtId="0" fontId="17" fillId="0" borderId="0" xfId="0" applyFont="1" applyProtection="1"/>
    <xf numFmtId="0" fontId="7" fillId="0" borderId="0" xfId="0" applyFont="1" applyProtection="1"/>
    <xf numFmtId="6" fontId="18" fillId="0" borderId="0" xfId="1" applyNumberFormat="1" applyFont="1" applyAlignment="1" applyProtection="1">
      <alignment horizontal="left" vertical="center"/>
    </xf>
    <xf numFmtId="9" fontId="18" fillId="0" borderId="0" xfId="0" applyNumberFormat="1" applyFont="1" applyAlignment="1" applyProtection="1">
      <alignment horizontal="center" vertical="center"/>
    </xf>
    <xf numFmtId="8" fontId="18" fillId="0" borderId="0" xfId="0" applyNumberFormat="1" applyFont="1" applyAlignment="1" applyProtection="1">
      <alignment horizontal="center" vertical="center"/>
    </xf>
    <xf numFmtId="0" fontId="23" fillId="0" borderId="0" xfId="0" applyFont="1" applyAlignment="1" applyProtection="1">
      <alignment horizontal="left" vertical="center"/>
    </xf>
    <xf numFmtId="0" fontId="53" fillId="0" borderId="0" xfId="0" applyFont="1" applyProtection="1"/>
    <xf numFmtId="0" fontId="34" fillId="0" borderId="0" xfId="0" applyFont="1" applyAlignment="1" applyProtection="1">
      <alignment horizontal="center" vertical="center" wrapText="1"/>
    </xf>
    <xf numFmtId="0" fontId="43" fillId="0" borderId="0" xfId="0" applyFont="1" applyAlignment="1" applyProtection="1">
      <alignment horizontal="center"/>
    </xf>
    <xf numFmtId="0" fontId="40" fillId="0" borderId="0" xfId="0" applyFont="1" applyAlignment="1" applyProtection="1">
      <alignment horizontal="center"/>
    </xf>
    <xf numFmtId="166" fontId="34" fillId="0" borderId="0" xfId="1" applyNumberFormat="1" applyFont="1" applyFill="1" applyBorder="1" applyProtection="1"/>
    <xf numFmtId="0" fontId="42" fillId="0" borderId="0" xfId="0" applyFont="1" applyAlignment="1" applyProtection="1">
      <alignment horizontal="center"/>
    </xf>
    <xf numFmtId="0" fontId="23" fillId="0" borderId="0" xfId="0" applyFont="1" applyAlignment="1" applyProtection="1">
      <alignment horizontal="center"/>
    </xf>
    <xf numFmtId="0" fontId="37" fillId="0" borderId="0" xfId="0" applyFont="1" applyAlignment="1" applyProtection="1">
      <alignment horizontal="center"/>
    </xf>
    <xf numFmtId="0" fontId="45" fillId="0" borderId="0" xfId="0" applyFont="1" applyAlignment="1" applyProtection="1">
      <alignment horizontal="center"/>
    </xf>
    <xf numFmtId="0" fontId="34" fillId="0" borderId="0" xfId="0" applyFont="1" applyAlignment="1" applyProtection="1">
      <alignment horizontal="center" vertical="center" wrapText="1"/>
    </xf>
    <xf numFmtId="0" fontId="40" fillId="0" borderId="0" xfId="0" applyFont="1" applyAlignment="1" applyProtection="1">
      <alignment horizontal="center" vertical="center"/>
    </xf>
    <xf numFmtId="0" fontId="41" fillId="0" borderId="0" xfId="0" applyFont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0" fontId="40" fillId="0" borderId="0" xfId="0" applyFont="1" applyAlignment="1" applyProtection="1">
      <alignment horizontal="center" vertical="center"/>
    </xf>
    <xf numFmtId="44" fontId="20" fillId="0" borderId="0" xfId="0" applyNumberFormat="1" applyFont="1" applyProtection="1"/>
    <xf numFmtId="0" fontId="24" fillId="0" borderId="0" xfId="0" applyFont="1" applyAlignment="1" applyProtection="1">
      <alignment horizontal="center" vertical="center" wrapText="1"/>
    </xf>
    <xf numFmtId="0" fontId="47" fillId="5" borderId="0" xfId="0" applyFont="1" applyFill="1" applyAlignment="1" applyProtection="1">
      <alignment horizontal="center"/>
    </xf>
    <xf numFmtId="0" fontId="41" fillId="5" borderId="0" xfId="0" applyFont="1" applyFill="1" applyAlignment="1" applyProtection="1">
      <alignment horizontal="center"/>
    </xf>
    <xf numFmtId="0" fontId="0" fillId="5" borderId="0" xfId="0" applyFill="1" applyProtection="1"/>
    <xf numFmtId="0" fontId="9" fillId="0" borderId="0" xfId="0" applyFont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 wrapText="1"/>
    </xf>
    <xf numFmtId="0" fontId="3" fillId="5" borderId="0" xfId="0" applyFont="1" applyFill="1" applyAlignment="1" applyProtection="1">
      <alignment horizontal="center" vertical="center" wrapText="1"/>
    </xf>
    <xf numFmtId="44" fontId="19" fillId="5" borderId="0" xfId="0" applyNumberFormat="1" applyFont="1" applyFill="1" applyAlignment="1" applyProtection="1">
      <alignment horizontal="center"/>
    </xf>
    <xf numFmtId="0" fontId="46" fillId="5" borderId="0" xfId="0" applyFont="1" applyFill="1" applyAlignment="1" applyProtection="1">
      <alignment horizontal="center" vertical="center"/>
    </xf>
    <xf numFmtId="0" fontId="46" fillId="5" borderId="0" xfId="0" applyFont="1" applyFill="1" applyProtection="1"/>
    <xf numFmtId="0" fontId="46" fillId="0" borderId="0" xfId="0" applyFont="1" applyProtection="1"/>
    <xf numFmtId="0" fontId="23" fillId="5" borderId="0" xfId="0" applyFont="1" applyFill="1" applyAlignment="1" applyProtection="1">
      <alignment horizontal="center"/>
    </xf>
    <xf numFmtId="44" fontId="19" fillId="0" borderId="0" xfId="0" applyNumberFormat="1" applyFont="1" applyAlignment="1" applyProtection="1">
      <alignment horizontal="center"/>
    </xf>
    <xf numFmtId="44" fontId="0" fillId="0" borderId="0" xfId="0" applyNumberFormat="1" applyProtection="1"/>
    <xf numFmtId="0" fontId="38" fillId="0" borderId="0" xfId="0" applyFont="1" applyAlignment="1" applyProtection="1">
      <alignment horizontal="center"/>
    </xf>
    <xf numFmtId="0" fontId="39" fillId="0" borderId="0" xfId="0" applyFont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40" fillId="0" borderId="0" xfId="0" applyFont="1" applyAlignment="1" applyProtection="1">
      <alignment horizontal="center" vertical="center" wrapText="1"/>
    </xf>
    <xf numFmtId="0" fontId="41" fillId="0" borderId="0" xfId="0" applyFont="1" applyAlignment="1" applyProtection="1">
      <alignment horizontal="center" vertical="center" wrapText="1"/>
    </xf>
    <xf numFmtId="0" fontId="51" fillId="0" borderId="0" xfId="0" applyFont="1" applyProtection="1"/>
    <xf numFmtId="0" fontId="48" fillId="0" borderId="0" xfId="0" applyFont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27" fillId="2" borderId="5" xfId="0" applyFont="1" applyFill="1" applyBorder="1" applyAlignment="1" applyProtection="1">
      <alignment horizontal="center" vertical="center" wrapText="1"/>
    </xf>
    <xf numFmtId="0" fontId="27" fillId="2" borderId="2" xfId="0" applyFont="1" applyFill="1" applyBorder="1" applyAlignment="1" applyProtection="1">
      <alignment horizontal="center" vertical="center" wrapText="1"/>
    </xf>
    <xf numFmtId="0" fontId="27" fillId="2" borderId="3" xfId="0" applyFont="1" applyFill="1" applyBorder="1" applyAlignment="1" applyProtection="1">
      <alignment horizontal="center" vertical="center" wrapText="1"/>
    </xf>
    <xf numFmtId="0" fontId="27" fillId="2" borderId="4" xfId="0" applyFont="1" applyFill="1" applyBorder="1" applyAlignment="1" applyProtection="1">
      <alignment horizontal="center" vertical="center" wrapText="1"/>
    </xf>
    <xf numFmtId="44" fontId="25" fillId="0" borderId="1" xfId="0" applyNumberFormat="1" applyFont="1" applyBorder="1" applyProtection="1"/>
    <xf numFmtId="44" fontId="22" fillId="0" borderId="1" xfId="0" applyNumberFormat="1" applyFont="1" applyBorder="1" applyProtection="1"/>
    <xf numFmtId="44" fontId="22" fillId="3" borderId="1" xfId="0" applyNumberFormat="1" applyFont="1" applyFill="1" applyBorder="1" applyProtection="1"/>
    <xf numFmtId="0" fontId="33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left" vertical="top" wrapText="1"/>
    </xf>
    <xf numFmtId="0" fontId="32" fillId="0" borderId="0" xfId="0" applyFont="1" applyProtection="1"/>
  </cellXfs>
  <cellStyles count="5">
    <cellStyle name="Lien hypertexte" xfId="4" builtinId="8"/>
    <cellStyle name="Monétaire" xfId="1" builtinId="4"/>
    <cellStyle name="Monétaire 2" xfId="2" xr:uid="{3C06511D-6F6A-48B5-BB38-A791AD28CF61}"/>
    <cellStyle name="Normal" xfId="0" builtinId="0"/>
    <cellStyle name="Pourcentage" xfId="3" builtinId="5"/>
  </cellStyles>
  <dxfs count="3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000059"/>
      <color rgb="FFEAEAEA"/>
      <color rgb="FF16CBE2"/>
      <color rgb="FF45C2CF"/>
      <color rgb="FF000099"/>
      <color rgb="FF39DBD3"/>
      <color rgb="FF6DE5DF"/>
      <color rgb="FF99CCFF"/>
      <color rgb="FFFFC7CE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996802</xdr:colOff>
      <xdr:row>6</xdr:row>
      <xdr:rowOff>143983</xdr:rowOff>
    </xdr:from>
    <xdr:to>
      <xdr:col>2</xdr:col>
      <xdr:colOff>992603</xdr:colOff>
      <xdr:row>13</xdr:row>
      <xdr:rowOff>105214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4489" y="2020550"/>
          <a:ext cx="1644905" cy="2074382"/>
        </a:xfrm>
        <a:prstGeom prst="rect">
          <a:avLst/>
        </a:prstGeom>
      </xdr:spPr>
    </xdr:pic>
    <xdr:clientData/>
  </xdr:twoCellAnchor>
  <xdr:twoCellAnchor>
    <xdr:from>
      <xdr:col>3</xdr:col>
      <xdr:colOff>1673168</xdr:colOff>
      <xdr:row>8</xdr:row>
      <xdr:rowOff>258725</xdr:rowOff>
    </xdr:from>
    <xdr:to>
      <xdr:col>4</xdr:col>
      <xdr:colOff>1053868</xdr:colOff>
      <xdr:row>12</xdr:row>
      <xdr:rowOff>69697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750333" y="2663207"/>
          <a:ext cx="1274084" cy="1042252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1630559</xdr:colOff>
      <xdr:row>10</xdr:row>
      <xdr:rowOff>92906</xdr:rowOff>
    </xdr:from>
    <xdr:to>
      <xdr:col>6</xdr:col>
      <xdr:colOff>250859</xdr:colOff>
      <xdr:row>10</xdr:row>
      <xdr:rowOff>404672</xdr:rowOff>
    </xdr:to>
    <xdr:sp macro="" textlink="">
      <xdr:nvSpPr>
        <xdr:cNvPr id="29" name="Est égal à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8799375" y="3163465"/>
          <a:ext cx="587964" cy="311766"/>
        </a:xfrm>
        <a:prstGeom prst="mathEqual">
          <a:avLst/>
        </a:prstGeom>
        <a:solidFill>
          <a:srgbClr val="00005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1380160</xdr:colOff>
      <xdr:row>10</xdr:row>
      <xdr:rowOff>59084</xdr:rowOff>
    </xdr:from>
    <xdr:to>
      <xdr:col>5</xdr:col>
      <xdr:colOff>22412</xdr:colOff>
      <xdr:row>11</xdr:row>
      <xdr:rowOff>3196</xdr:rowOff>
    </xdr:to>
    <xdr:sp macro="" textlink="">
      <xdr:nvSpPr>
        <xdr:cNvPr id="30" name="Signe Moins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971895" y="3017437"/>
          <a:ext cx="513635" cy="403553"/>
        </a:xfrm>
        <a:prstGeom prst="mathMinus">
          <a:avLst/>
        </a:prstGeom>
        <a:solidFill>
          <a:srgbClr val="000059"/>
        </a:solidFill>
        <a:ln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405557</xdr:colOff>
      <xdr:row>9</xdr:row>
      <xdr:rowOff>14982</xdr:rowOff>
    </xdr:from>
    <xdr:to>
      <xdr:col>5</xdr:col>
      <xdr:colOff>1436898</xdr:colOff>
      <xdr:row>12</xdr:row>
      <xdr:rowOff>2005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857469" y="2718401"/>
          <a:ext cx="1031341" cy="953530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449599</xdr:colOff>
      <xdr:row>9</xdr:row>
      <xdr:rowOff>30089</xdr:rowOff>
    </xdr:from>
    <xdr:to>
      <xdr:col>6</xdr:col>
      <xdr:colOff>1487290</xdr:colOff>
      <xdr:row>12</xdr:row>
      <xdr:rowOff>7213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346306" y="2701735"/>
          <a:ext cx="1037691" cy="941240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3</xdr:col>
      <xdr:colOff>794734</xdr:colOff>
      <xdr:row>62</xdr:row>
      <xdr:rowOff>25066</xdr:rowOff>
    </xdr:from>
    <xdr:to>
      <xdr:col>3</xdr:col>
      <xdr:colOff>1343422</xdr:colOff>
      <xdr:row>65</xdr:row>
      <xdr:rowOff>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6469" y="13057507"/>
          <a:ext cx="548688" cy="580133"/>
        </a:xfrm>
        <a:prstGeom prst="rect">
          <a:avLst/>
        </a:prstGeom>
      </xdr:spPr>
    </xdr:pic>
    <xdr:clientData/>
  </xdr:twoCellAnchor>
  <xdr:twoCellAnchor>
    <xdr:from>
      <xdr:col>2</xdr:col>
      <xdr:colOff>1387976</xdr:colOff>
      <xdr:row>20</xdr:row>
      <xdr:rowOff>79688</xdr:rowOff>
    </xdr:from>
    <xdr:to>
      <xdr:col>4</xdr:col>
      <xdr:colOff>255528</xdr:colOff>
      <xdr:row>23</xdr:row>
      <xdr:rowOff>0</xdr:rowOff>
    </xdr:to>
    <xdr:sp macro="" textlink="">
      <xdr:nvSpPr>
        <xdr:cNvPr id="10" name="Rectangle : coins arrondis 9">
          <a:extLst>
            <a:ext uri="{FF2B5EF4-FFF2-40B4-BE49-F238E27FC236}">
              <a16:creationId xmlns:a16="http://schemas.microsoft.com/office/drawing/2014/main" id="{6424C54A-D029-6188-899A-BEDBF772B3EE}"/>
            </a:ext>
          </a:extLst>
        </xdr:cNvPr>
        <xdr:cNvSpPr/>
      </xdr:nvSpPr>
      <xdr:spPr>
        <a:xfrm>
          <a:off x="3804074" y="5887615"/>
          <a:ext cx="2154838" cy="628879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1775547</xdr:colOff>
      <xdr:row>20</xdr:row>
      <xdr:rowOff>161566</xdr:rowOff>
    </xdr:from>
    <xdr:to>
      <xdr:col>5</xdr:col>
      <xdr:colOff>345290</xdr:colOff>
      <xdr:row>22</xdr:row>
      <xdr:rowOff>111474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BD7AB07-3DB5-4B4E-A912-DEF27883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367282" y="5876566"/>
          <a:ext cx="441126" cy="454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1731852</xdr:colOff>
      <xdr:row>20</xdr:row>
      <xdr:rowOff>71082</xdr:rowOff>
    </xdr:from>
    <xdr:to>
      <xdr:col>7</xdr:col>
      <xdr:colOff>182262</xdr:colOff>
      <xdr:row>23</xdr:row>
      <xdr:rowOff>0</xdr:rowOff>
    </xdr:to>
    <xdr:sp macro="" textlink="">
      <xdr:nvSpPr>
        <xdr:cNvPr id="12" name="Rectangle : coins arrondis 11">
          <a:extLst>
            <a:ext uri="{FF2B5EF4-FFF2-40B4-BE49-F238E27FC236}">
              <a16:creationId xmlns:a16="http://schemas.microsoft.com/office/drawing/2014/main" id="{007F3D27-50A2-4EF0-B73A-2F59609B886E}"/>
            </a:ext>
          </a:extLst>
        </xdr:cNvPr>
        <xdr:cNvSpPr/>
      </xdr:nvSpPr>
      <xdr:spPr>
        <a:xfrm>
          <a:off x="8810431" y="5826187"/>
          <a:ext cx="1999726" cy="60068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1739340</xdr:colOff>
      <xdr:row>32</xdr:row>
      <xdr:rowOff>45660</xdr:rowOff>
    </xdr:from>
    <xdr:to>
      <xdr:col>6</xdr:col>
      <xdr:colOff>200999</xdr:colOff>
      <xdr:row>34</xdr:row>
      <xdr:rowOff>159391</xdr:rowOff>
    </xdr:to>
    <xdr:sp macro="" textlink="">
      <xdr:nvSpPr>
        <xdr:cNvPr id="23" name="Rectangle : coins arrondis 22">
          <a:extLst>
            <a:ext uri="{FF2B5EF4-FFF2-40B4-BE49-F238E27FC236}">
              <a16:creationId xmlns:a16="http://schemas.microsoft.com/office/drawing/2014/main" id="{870F724A-A074-47A7-95C6-80BE84C601AE}"/>
            </a:ext>
          </a:extLst>
        </xdr:cNvPr>
        <xdr:cNvSpPr/>
      </xdr:nvSpPr>
      <xdr:spPr>
        <a:xfrm>
          <a:off x="7328274" y="8604153"/>
          <a:ext cx="2201622" cy="561966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2</xdr:col>
      <xdr:colOff>500054</xdr:colOff>
      <xdr:row>44</xdr:row>
      <xdr:rowOff>166874</xdr:rowOff>
    </xdr:from>
    <xdr:ext cx="434638" cy="453583"/>
    <xdr:pic>
      <xdr:nvPicPr>
        <xdr:cNvPr id="25" name="Image 24">
          <a:extLst>
            <a:ext uri="{FF2B5EF4-FFF2-40B4-BE49-F238E27FC236}">
              <a16:creationId xmlns:a16="http://schemas.microsoft.com/office/drawing/2014/main" id="{EE4DFE2A-D7EE-41BF-A9FC-83A22293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909319" y="11456800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680215</xdr:colOff>
      <xdr:row>44</xdr:row>
      <xdr:rowOff>69694</xdr:rowOff>
    </xdr:from>
    <xdr:to>
      <xdr:col>2</xdr:col>
      <xdr:colOff>102175</xdr:colOff>
      <xdr:row>47</xdr:row>
      <xdr:rowOff>5056</xdr:rowOff>
    </xdr:to>
    <xdr:sp macro="" textlink="">
      <xdr:nvSpPr>
        <xdr:cNvPr id="26" name="Rectangle : coins arrondis 25">
          <a:extLst>
            <a:ext uri="{FF2B5EF4-FFF2-40B4-BE49-F238E27FC236}">
              <a16:creationId xmlns:a16="http://schemas.microsoft.com/office/drawing/2014/main" id="{ABBD47E9-9F3B-472E-8DD9-3052A0D621D5}"/>
            </a:ext>
          </a:extLst>
        </xdr:cNvPr>
        <xdr:cNvSpPr/>
      </xdr:nvSpPr>
      <xdr:spPr>
        <a:xfrm>
          <a:off x="680215" y="11290609"/>
          <a:ext cx="1838058" cy="597465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1868716</xdr:colOff>
      <xdr:row>44</xdr:row>
      <xdr:rowOff>71082</xdr:rowOff>
    </xdr:from>
    <xdr:to>
      <xdr:col>5</xdr:col>
      <xdr:colOff>1846932</xdr:colOff>
      <xdr:row>47</xdr:row>
      <xdr:rowOff>0</xdr:rowOff>
    </xdr:to>
    <xdr:sp macro="" textlink="">
      <xdr:nvSpPr>
        <xdr:cNvPr id="27" name="Rectangle : coins arrondis 26">
          <a:extLst>
            <a:ext uri="{FF2B5EF4-FFF2-40B4-BE49-F238E27FC236}">
              <a16:creationId xmlns:a16="http://schemas.microsoft.com/office/drawing/2014/main" id="{18AD8AE2-BFB2-4AE4-86BF-D5E0F3E5DF37}"/>
            </a:ext>
          </a:extLst>
        </xdr:cNvPr>
        <xdr:cNvSpPr/>
      </xdr:nvSpPr>
      <xdr:spPr>
        <a:xfrm>
          <a:off x="7572100" y="11291997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565752</xdr:colOff>
      <xdr:row>44</xdr:row>
      <xdr:rowOff>80210</xdr:rowOff>
    </xdr:from>
    <xdr:to>
      <xdr:col>4</xdr:col>
      <xdr:colOff>1077094</xdr:colOff>
      <xdr:row>47</xdr:row>
      <xdr:rowOff>5193</xdr:rowOff>
    </xdr:to>
    <xdr:sp macro="" textlink="">
      <xdr:nvSpPr>
        <xdr:cNvPr id="31" name="Signe Plus 30">
          <a:extLst>
            <a:ext uri="{FF2B5EF4-FFF2-40B4-BE49-F238E27FC236}">
              <a16:creationId xmlns:a16="http://schemas.microsoft.com/office/drawing/2014/main" id="{B5A6E5E1-895F-4424-8606-FBA735B9667F}"/>
            </a:ext>
          </a:extLst>
        </xdr:cNvPr>
        <xdr:cNvSpPr/>
      </xdr:nvSpPr>
      <xdr:spPr>
        <a:xfrm>
          <a:off x="6154686" y="11370136"/>
          <a:ext cx="511342" cy="611344"/>
        </a:xfrm>
        <a:prstGeom prst="mathPlus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1434058</xdr:colOff>
      <xdr:row>44</xdr:row>
      <xdr:rowOff>69694</xdr:rowOff>
    </xdr:from>
    <xdr:to>
      <xdr:col>3</xdr:col>
      <xdr:colOff>1800469</xdr:colOff>
      <xdr:row>46</xdr:row>
      <xdr:rowOff>185443</xdr:rowOff>
    </xdr:to>
    <xdr:sp macro="" textlink="">
      <xdr:nvSpPr>
        <xdr:cNvPr id="32" name="Rectangle : coins arrondis 31">
          <a:extLst>
            <a:ext uri="{FF2B5EF4-FFF2-40B4-BE49-F238E27FC236}">
              <a16:creationId xmlns:a16="http://schemas.microsoft.com/office/drawing/2014/main" id="{FDAA5BAE-D3A5-42DC-872F-F6E257342424}"/>
            </a:ext>
          </a:extLst>
        </xdr:cNvPr>
        <xdr:cNvSpPr/>
      </xdr:nvSpPr>
      <xdr:spPr>
        <a:xfrm>
          <a:off x="3850156" y="11290609"/>
          <a:ext cx="1841624" cy="591999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645516</xdr:colOff>
      <xdr:row>44</xdr:row>
      <xdr:rowOff>160421</xdr:rowOff>
    </xdr:from>
    <xdr:to>
      <xdr:col>6</xdr:col>
      <xdr:colOff>1277174</xdr:colOff>
      <xdr:row>46</xdr:row>
      <xdr:rowOff>140368</xdr:rowOff>
    </xdr:to>
    <xdr:sp macro="" textlink="">
      <xdr:nvSpPr>
        <xdr:cNvPr id="33" name="Est égal à 32">
          <a:extLst>
            <a:ext uri="{FF2B5EF4-FFF2-40B4-BE49-F238E27FC236}">
              <a16:creationId xmlns:a16="http://schemas.microsoft.com/office/drawing/2014/main" id="{EDA3C1F3-D2DD-4C2E-ABA1-06D96F2AD9E7}"/>
            </a:ext>
          </a:extLst>
        </xdr:cNvPr>
        <xdr:cNvSpPr/>
      </xdr:nvSpPr>
      <xdr:spPr>
        <a:xfrm>
          <a:off x="9974413" y="11450347"/>
          <a:ext cx="631658" cy="470205"/>
        </a:xfrm>
        <a:prstGeom prst="mathEqual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88256</xdr:colOff>
      <xdr:row>44</xdr:row>
      <xdr:rowOff>71082</xdr:rowOff>
    </xdr:from>
    <xdr:to>
      <xdr:col>7</xdr:col>
      <xdr:colOff>1939860</xdr:colOff>
      <xdr:row>47</xdr:row>
      <xdr:rowOff>0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11D7525D-7E1F-47D8-B005-AD884B7A2504}"/>
            </a:ext>
          </a:extLst>
        </xdr:cNvPr>
        <xdr:cNvSpPr/>
      </xdr:nvSpPr>
      <xdr:spPr>
        <a:xfrm>
          <a:off x="11367250" y="11291997"/>
          <a:ext cx="1851604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1451992</xdr:colOff>
      <xdr:row>44</xdr:row>
      <xdr:rowOff>82288</xdr:rowOff>
    </xdr:from>
    <xdr:to>
      <xdr:col>10</xdr:col>
      <xdr:colOff>232327</xdr:colOff>
      <xdr:row>47</xdr:row>
      <xdr:rowOff>11206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A2C94E17-C99B-4779-8F7E-0CBB43C1ECD5}"/>
            </a:ext>
          </a:extLst>
        </xdr:cNvPr>
        <xdr:cNvSpPr/>
      </xdr:nvSpPr>
      <xdr:spPr>
        <a:xfrm>
          <a:off x="14728913" y="11303203"/>
          <a:ext cx="1858536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8</xdr:col>
      <xdr:colOff>649944</xdr:colOff>
      <xdr:row>44</xdr:row>
      <xdr:rowOff>160421</xdr:rowOff>
    </xdr:from>
    <xdr:to>
      <xdr:col>8</xdr:col>
      <xdr:colOff>1093411</xdr:colOff>
      <xdr:row>46</xdr:row>
      <xdr:rowOff>126123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43DC92EE-2264-429B-9C77-0C420716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54613" y="11450347"/>
          <a:ext cx="443467" cy="45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430014</xdr:colOff>
      <xdr:row>77</xdr:row>
      <xdr:rowOff>155669</xdr:rowOff>
    </xdr:from>
    <xdr:ext cx="434638" cy="453583"/>
    <xdr:pic>
      <xdr:nvPicPr>
        <xdr:cNvPr id="49" name="Image 48">
          <a:extLst>
            <a:ext uri="{FF2B5EF4-FFF2-40B4-BE49-F238E27FC236}">
              <a16:creationId xmlns:a16="http://schemas.microsoft.com/office/drawing/2014/main" id="{69B36820-8743-4728-A5F7-612F332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39279" y="17143787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681861</xdr:colOff>
      <xdr:row>77</xdr:row>
      <xdr:rowOff>59876</xdr:rowOff>
    </xdr:from>
    <xdr:to>
      <xdr:col>2</xdr:col>
      <xdr:colOff>103821</xdr:colOff>
      <xdr:row>79</xdr:row>
      <xdr:rowOff>179294</xdr:rowOff>
    </xdr:to>
    <xdr:sp macro="" textlink="">
      <xdr:nvSpPr>
        <xdr:cNvPr id="50" name="Rectangle : coins arrondis 49">
          <a:extLst>
            <a:ext uri="{FF2B5EF4-FFF2-40B4-BE49-F238E27FC236}">
              <a16:creationId xmlns:a16="http://schemas.microsoft.com/office/drawing/2014/main" id="{BAE6F731-7592-44C6-9D37-B4FD2C57D902}"/>
            </a:ext>
          </a:extLst>
        </xdr:cNvPr>
        <xdr:cNvSpPr/>
      </xdr:nvSpPr>
      <xdr:spPr>
        <a:xfrm>
          <a:off x="681861" y="17047994"/>
          <a:ext cx="1831225" cy="601271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8</xdr:col>
      <xdr:colOff>661147</xdr:colOff>
      <xdr:row>77</xdr:row>
      <xdr:rowOff>138008</xdr:rowOff>
    </xdr:from>
    <xdr:ext cx="443467" cy="447555"/>
    <xdr:pic>
      <xdr:nvPicPr>
        <xdr:cNvPr id="59" name="Image 58">
          <a:extLst>
            <a:ext uri="{FF2B5EF4-FFF2-40B4-BE49-F238E27FC236}">
              <a16:creationId xmlns:a16="http://schemas.microsoft.com/office/drawing/2014/main" id="{DD23EA64-0A78-48FF-A3BF-B6AA7DB4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68618" y="17148537"/>
          <a:ext cx="443467" cy="44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642927</xdr:colOff>
      <xdr:row>77</xdr:row>
      <xdr:rowOff>178081</xdr:rowOff>
    </xdr:from>
    <xdr:ext cx="434638" cy="453583"/>
    <xdr:pic>
      <xdr:nvPicPr>
        <xdr:cNvPr id="6" name="Image 5">
          <a:extLst>
            <a:ext uri="{FF2B5EF4-FFF2-40B4-BE49-F238E27FC236}">
              <a16:creationId xmlns:a16="http://schemas.microsoft.com/office/drawing/2014/main" id="{20383EEF-FD8A-468B-A68A-33DF52E7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34662" y="17188610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795327</xdr:colOff>
      <xdr:row>77</xdr:row>
      <xdr:rowOff>162392</xdr:rowOff>
    </xdr:from>
    <xdr:ext cx="434638" cy="453583"/>
    <xdr:pic>
      <xdr:nvPicPr>
        <xdr:cNvPr id="7" name="Image 6">
          <a:extLst>
            <a:ext uri="{FF2B5EF4-FFF2-40B4-BE49-F238E27FC236}">
              <a16:creationId xmlns:a16="http://schemas.microsoft.com/office/drawing/2014/main" id="{978872CD-2455-47A6-9433-E3464FD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129827" y="17172921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1706165</xdr:colOff>
      <xdr:row>59</xdr:row>
      <xdr:rowOff>164913</xdr:rowOff>
    </xdr:from>
    <xdr:to>
      <xdr:col>8</xdr:col>
      <xdr:colOff>1794317</xdr:colOff>
      <xdr:row>68</xdr:row>
      <xdr:rowOff>323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001A765-EB2C-F79E-7BF7-15776A1F3E4C}"/>
            </a:ext>
          </a:extLst>
        </xdr:cNvPr>
        <xdr:cNvSpPr/>
      </xdr:nvSpPr>
      <xdr:spPr>
        <a:xfrm>
          <a:off x="2507659" y="14150401"/>
          <a:ext cx="12772664" cy="1937879"/>
        </a:xfrm>
        <a:prstGeom prst="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134470</xdr:colOff>
      <xdr:row>62</xdr:row>
      <xdr:rowOff>22412</xdr:rowOff>
    </xdr:from>
    <xdr:to>
      <xdr:col>6</xdr:col>
      <xdr:colOff>782170</xdr:colOff>
      <xdr:row>65</xdr:row>
      <xdr:rowOff>96744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99EF2DA-3725-D2FB-72FB-89BB457E5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8970" y="13245353"/>
          <a:ext cx="647700" cy="676275"/>
        </a:xfrm>
        <a:prstGeom prst="rect">
          <a:avLst/>
        </a:prstGeom>
      </xdr:spPr>
    </xdr:pic>
    <xdr:clientData/>
  </xdr:twoCellAnchor>
  <xdr:oneCellAnchor>
    <xdr:from>
      <xdr:col>4</xdr:col>
      <xdr:colOff>805961</xdr:colOff>
      <xdr:row>55</xdr:row>
      <xdr:rowOff>12212</xdr:rowOff>
    </xdr:from>
    <xdr:ext cx="434638" cy="453583"/>
    <xdr:pic>
      <xdr:nvPicPr>
        <xdr:cNvPr id="16" name="Image 15">
          <a:extLst>
            <a:ext uri="{FF2B5EF4-FFF2-40B4-BE49-F238E27FC236}">
              <a16:creationId xmlns:a16="http://schemas.microsoft.com/office/drawing/2014/main" id="{DF677A26-93A8-430C-B47B-4E2D5963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76536" y="25945612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781539</xdr:colOff>
      <xdr:row>54</xdr:row>
      <xdr:rowOff>146539</xdr:rowOff>
    </xdr:from>
    <xdr:ext cx="434638" cy="453583"/>
    <xdr:pic>
      <xdr:nvPicPr>
        <xdr:cNvPr id="20" name="Image 19">
          <a:extLst>
            <a:ext uri="{FF2B5EF4-FFF2-40B4-BE49-F238E27FC236}">
              <a16:creationId xmlns:a16="http://schemas.microsoft.com/office/drawing/2014/main" id="{7DEE1898-DC1C-4048-80E7-9BFA6434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573239" y="25898964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720481</xdr:colOff>
      <xdr:row>87</xdr:row>
      <xdr:rowOff>134328</xdr:rowOff>
    </xdr:from>
    <xdr:ext cx="434638" cy="453583"/>
    <xdr:pic>
      <xdr:nvPicPr>
        <xdr:cNvPr id="22" name="Image 21">
          <a:extLst>
            <a:ext uri="{FF2B5EF4-FFF2-40B4-BE49-F238E27FC236}">
              <a16:creationId xmlns:a16="http://schemas.microsoft.com/office/drawing/2014/main" id="{C8444374-632B-4B3A-8C1F-82291EA2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84706" y="35129178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824035</xdr:colOff>
      <xdr:row>87</xdr:row>
      <xdr:rowOff>115766</xdr:rowOff>
    </xdr:from>
    <xdr:ext cx="434638" cy="453583"/>
    <xdr:pic>
      <xdr:nvPicPr>
        <xdr:cNvPr id="38" name="Image 37">
          <a:extLst>
            <a:ext uri="{FF2B5EF4-FFF2-40B4-BE49-F238E27FC236}">
              <a16:creationId xmlns:a16="http://schemas.microsoft.com/office/drawing/2014/main" id="{85EC16F1-16F9-40C8-A3AF-AFC534633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618910" y="35110616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87</xdr:row>
      <xdr:rowOff>0</xdr:rowOff>
    </xdr:from>
    <xdr:to>
      <xdr:col>7</xdr:col>
      <xdr:colOff>304800</xdr:colOff>
      <xdr:row>88</xdr:row>
      <xdr:rowOff>126998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056455D-BB75-4F1E-868E-69A1C302FE67}"/>
            </a:ext>
          </a:extLst>
        </xdr:cNvPr>
        <xdr:cNvSpPr>
          <a:spLocks noChangeAspect="1" noChangeArrowheads="1"/>
        </xdr:cNvSpPr>
      </xdr:nvSpPr>
      <xdr:spPr bwMode="auto">
        <a:xfrm>
          <a:off x="13335000" y="3499485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703384</xdr:colOff>
      <xdr:row>87</xdr:row>
      <xdr:rowOff>68385</xdr:rowOff>
    </xdr:from>
    <xdr:ext cx="443467" cy="447555"/>
    <xdr:pic>
      <xdr:nvPicPr>
        <xdr:cNvPr id="41" name="Image 40">
          <a:extLst>
            <a:ext uri="{FF2B5EF4-FFF2-40B4-BE49-F238E27FC236}">
              <a16:creationId xmlns:a16="http://schemas.microsoft.com/office/drawing/2014/main" id="{C013B0D9-A0A2-42AD-A6A3-5CA981BC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038384" y="35060060"/>
          <a:ext cx="443467" cy="44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23188</xdr:colOff>
      <xdr:row>54</xdr:row>
      <xdr:rowOff>49245</xdr:rowOff>
    </xdr:from>
    <xdr:to>
      <xdr:col>5</xdr:col>
      <xdr:colOff>1871557</xdr:colOff>
      <xdr:row>56</xdr:row>
      <xdr:rowOff>164016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EBFFC174-5518-42B5-80BD-05FC748D6790}"/>
            </a:ext>
          </a:extLst>
        </xdr:cNvPr>
        <xdr:cNvSpPr/>
      </xdr:nvSpPr>
      <xdr:spPr>
        <a:xfrm>
          <a:off x="7596725" y="13372629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1441704</xdr:colOff>
      <xdr:row>54</xdr:row>
      <xdr:rowOff>62255</xdr:rowOff>
    </xdr:from>
    <xdr:to>
      <xdr:col>4</xdr:col>
      <xdr:colOff>2787</xdr:colOff>
      <xdr:row>56</xdr:row>
      <xdr:rowOff>177026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A0206BE0-E230-4FA1-BC11-6C83B4590D5A}"/>
            </a:ext>
          </a:extLst>
        </xdr:cNvPr>
        <xdr:cNvSpPr/>
      </xdr:nvSpPr>
      <xdr:spPr>
        <a:xfrm>
          <a:off x="3857802" y="13385639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129137</xdr:colOff>
      <xdr:row>54</xdr:row>
      <xdr:rowOff>50638</xdr:rowOff>
    </xdr:from>
    <xdr:to>
      <xdr:col>7</xdr:col>
      <xdr:colOff>1977506</xdr:colOff>
      <xdr:row>56</xdr:row>
      <xdr:rowOff>165409</xdr:rowOff>
    </xdr:to>
    <xdr:sp macro="" textlink="">
      <xdr:nvSpPr>
        <xdr:cNvPr id="42" name="Rectangle : coins arrondis 41">
          <a:extLst>
            <a:ext uri="{FF2B5EF4-FFF2-40B4-BE49-F238E27FC236}">
              <a16:creationId xmlns:a16="http://schemas.microsoft.com/office/drawing/2014/main" id="{698F122A-80D4-4B44-BE20-8363A113DCDD}"/>
            </a:ext>
          </a:extLst>
        </xdr:cNvPr>
        <xdr:cNvSpPr/>
      </xdr:nvSpPr>
      <xdr:spPr>
        <a:xfrm>
          <a:off x="11408131" y="13374022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1466342</xdr:colOff>
      <xdr:row>77</xdr:row>
      <xdr:rowOff>63649</xdr:rowOff>
    </xdr:from>
    <xdr:to>
      <xdr:col>4</xdr:col>
      <xdr:colOff>27425</xdr:colOff>
      <xdr:row>79</xdr:row>
      <xdr:rowOff>178420</xdr:rowOff>
    </xdr:to>
    <xdr:sp macro="" textlink="">
      <xdr:nvSpPr>
        <xdr:cNvPr id="43" name="Rectangle : coins arrondis 42">
          <a:extLst>
            <a:ext uri="{FF2B5EF4-FFF2-40B4-BE49-F238E27FC236}">
              <a16:creationId xmlns:a16="http://schemas.microsoft.com/office/drawing/2014/main" id="{DA338629-1AA1-4550-9148-3F91F7DC32C8}"/>
            </a:ext>
          </a:extLst>
        </xdr:cNvPr>
        <xdr:cNvSpPr/>
      </xdr:nvSpPr>
      <xdr:spPr>
        <a:xfrm>
          <a:off x="3882440" y="19218192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73848</xdr:colOff>
      <xdr:row>77</xdr:row>
      <xdr:rowOff>53427</xdr:rowOff>
    </xdr:from>
    <xdr:to>
      <xdr:col>6</xdr:col>
      <xdr:colOff>40449</xdr:colOff>
      <xdr:row>79</xdr:row>
      <xdr:rowOff>168198</xdr:rowOff>
    </xdr:to>
    <xdr:sp macro="" textlink="">
      <xdr:nvSpPr>
        <xdr:cNvPr id="44" name="Rectangle : coins arrondis 43">
          <a:extLst>
            <a:ext uri="{FF2B5EF4-FFF2-40B4-BE49-F238E27FC236}">
              <a16:creationId xmlns:a16="http://schemas.microsoft.com/office/drawing/2014/main" id="{822084BF-CEA5-406D-966D-707B9F3B1119}"/>
            </a:ext>
          </a:extLst>
        </xdr:cNvPr>
        <xdr:cNvSpPr/>
      </xdr:nvSpPr>
      <xdr:spPr>
        <a:xfrm>
          <a:off x="7647385" y="19207970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1800457</xdr:colOff>
      <xdr:row>77</xdr:row>
      <xdr:rowOff>54821</xdr:rowOff>
    </xdr:from>
    <xdr:to>
      <xdr:col>8</xdr:col>
      <xdr:colOff>116158</xdr:colOff>
      <xdr:row>79</xdr:row>
      <xdr:rowOff>169592</xdr:rowOff>
    </xdr:to>
    <xdr:sp macro="" textlink="">
      <xdr:nvSpPr>
        <xdr:cNvPr id="45" name="Rectangle : coins arrondis 44">
          <a:extLst>
            <a:ext uri="{FF2B5EF4-FFF2-40B4-BE49-F238E27FC236}">
              <a16:creationId xmlns:a16="http://schemas.microsoft.com/office/drawing/2014/main" id="{61286E1D-B0A4-4F2E-B9FC-B3B5E67B430E}"/>
            </a:ext>
          </a:extLst>
        </xdr:cNvPr>
        <xdr:cNvSpPr/>
      </xdr:nvSpPr>
      <xdr:spPr>
        <a:xfrm>
          <a:off x="11255762" y="19209364"/>
          <a:ext cx="2137317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1482169</xdr:colOff>
      <xdr:row>77</xdr:row>
      <xdr:rowOff>56215</xdr:rowOff>
    </xdr:from>
    <xdr:to>
      <xdr:col>10</xdr:col>
      <xdr:colOff>252337</xdr:colOff>
      <xdr:row>79</xdr:row>
      <xdr:rowOff>170986</xdr:rowOff>
    </xdr:to>
    <xdr:sp macro="" textlink="">
      <xdr:nvSpPr>
        <xdr:cNvPr id="46" name="Rectangle : coins arrondis 45">
          <a:extLst>
            <a:ext uri="{FF2B5EF4-FFF2-40B4-BE49-F238E27FC236}">
              <a16:creationId xmlns:a16="http://schemas.microsoft.com/office/drawing/2014/main" id="{5836B7A4-E107-4078-8651-8B3D8AB9364D}"/>
            </a:ext>
          </a:extLst>
        </xdr:cNvPr>
        <xdr:cNvSpPr/>
      </xdr:nvSpPr>
      <xdr:spPr>
        <a:xfrm>
          <a:off x="14759090" y="19210758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1490968</xdr:colOff>
      <xdr:row>87</xdr:row>
      <xdr:rowOff>76660</xdr:rowOff>
    </xdr:from>
    <xdr:to>
      <xdr:col>3</xdr:col>
      <xdr:colOff>214672</xdr:colOff>
      <xdr:row>89</xdr:row>
      <xdr:rowOff>133351</xdr:rowOff>
    </xdr:to>
    <xdr:sp macro="" textlink="">
      <xdr:nvSpPr>
        <xdr:cNvPr id="47" name="Rectangle : coins arrondis 46">
          <a:extLst>
            <a:ext uri="{FF2B5EF4-FFF2-40B4-BE49-F238E27FC236}">
              <a16:creationId xmlns:a16="http://schemas.microsoft.com/office/drawing/2014/main" id="{1F3F8951-578D-4721-B23F-3DC0F5BBE289}"/>
            </a:ext>
          </a:extLst>
        </xdr:cNvPr>
        <xdr:cNvSpPr/>
      </xdr:nvSpPr>
      <xdr:spPr>
        <a:xfrm>
          <a:off x="2257614" y="21391751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28772</xdr:colOff>
      <xdr:row>87</xdr:row>
      <xdr:rowOff>78054</xdr:rowOff>
    </xdr:from>
    <xdr:to>
      <xdr:col>5</xdr:col>
      <xdr:colOff>6988</xdr:colOff>
      <xdr:row>89</xdr:row>
      <xdr:rowOff>134745</xdr:rowOff>
    </xdr:to>
    <xdr:sp macro="" textlink="">
      <xdr:nvSpPr>
        <xdr:cNvPr id="52" name="Rectangle : coins arrondis 51">
          <a:extLst>
            <a:ext uri="{FF2B5EF4-FFF2-40B4-BE49-F238E27FC236}">
              <a16:creationId xmlns:a16="http://schemas.microsoft.com/office/drawing/2014/main" id="{D570E1A9-44B1-45C1-8B1E-F3805CA893A2}"/>
            </a:ext>
          </a:extLst>
        </xdr:cNvPr>
        <xdr:cNvSpPr/>
      </xdr:nvSpPr>
      <xdr:spPr>
        <a:xfrm>
          <a:off x="5732156" y="21393145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6944</xdr:colOff>
      <xdr:row>87</xdr:row>
      <xdr:rowOff>91063</xdr:rowOff>
    </xdr:from>
    <xdr:to>
      <xdr:col>7</xdr:col>
      <xdr:colOff>31624</xdr:colOff>
      <xdr:row>89</xdr:row>
      <xdr:rowOff>147754</xdr:rowOff>
    </xdr:to>
    <xdr:sp macro="" textlink="">
      <xdr:nvSpPr>
        <xdr:cNvPr id="54" name="Rectangle : coins arrondis 53">
          <a:extLst>
            <a:ext uri="{FF2B5EF4-FFF2-40B4-BE49-F238E27FC236}">
              <a16:creationId xmlns:a16="http://schemas.microsoft.com/office/drawing/2014/main" id="{FD802AE4-92C4-4C91-B0C2-724CE97B08A3}"/>
            </a:ext>
          </a:extLst>
        </xdr:cNvPr>
        <xdr:cNvSpPr/>
      </xdr:nvSpPr>
      <xdr:spPr>
        <a:xfrm>
          <a:off x="9462249" y="21406154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1936584</xdr:colOff>
      <xdr:row>87</xdr:row>
      <xdr:rowOff>94547</xdr:rowOff>
    </xdr:from>
    <xdr:to>
      <xdr:col>9</xdr:col>
      <xdr:colOff>44648</xdr:colOff>
      <xdr:row>89</xdr:row>
      <xdr:rowOff>160763</xdr:rowOff>
    </xdr:to>
    <xdr:sp macro="" textlink="">
      <xdr:nvSpPr>
        <xdr:cNvPr id="55" name="Rectangle : coins arrondis 54">
          <a:extLst>
            <a:ext uri="{FF2B5EF4-FFF2-40B4-BE49-F238E27FC236}">
              <a16:creationId xmlns:a16="http://schemas.microsoft.com/office/drawing/2014/main" id="{8B42B5D4-2A3E-4AB4-99B5-E9D1AF6CE69A}"/>
            </a:ext>
          </a:extLst>
        </xdr:cNvPr>
        <xdr:cNvSpPr/>
      </xdr:nvSpPr>
      <xdr:spPr>
        <a:xfrm>
          <a:off x="13215578" y="21409638"/>
          <a:ext cx="1848369" cy="600546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994732</xdr:colOff>
      <xdr:row>2</xdr:row>
      <xdr:rowOff>243230</xdr:rowOff>
    </xdr:from>
    <xdr:to>
      <xdr:col>6</xdr:col>
      <xdr:colOff>821304</xdr:colOff>
      <xdr:row>3</xdr:row>
      <xdr:rowOff>65741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DCB193F-5D9A-49AD-9560-221E436D9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65281" y="614937"/>
          <a:ext cx="3752730" cy="441327"/>
        </a:xfrm>
        <a:prstGeom prst="rect">
          <a:avLst/>
        </a:prstGeom>
      </xdr:spPr>
    </xdr:pic>
    <xdr:clientData/>
  </xdr:twoCellAnchor>
  <xdr:twoCellAnchor editAs="oneCell">
    <xdr:from>
      <xdr:col>8</xdr:col>
      <xdr:colOff>1086264</xdr:colOff>
      <xdr:row>2</xdr:row>
      <xdr:rowOff>45408</xdr:rowOff>
    </xdr:from>
    <xdr:to>
      <xdr:col>9</xdr:col>
      <xdr:colOff>907759</xdr:colOff>
      <xdr:row>2</xdr:row>
      <xdr:rowOff>578835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B01E6A0B-F979-4509-BA14-81615A16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978825" y="417115"/>
          <a:ext cx="1642009" cy="530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4587-B67D-478A-A9FE-4B9A3521C311}">
  <sheetPr codeName="Feuil3">
    <pageSetUpPr fitToPage="1"/>
  </sheetPr>
  <dimension ref="A3:K111"/>
  <sheetViews>
    <sheetView showGridLines="0" tabSelected="1" topLeftCell="A19" zoomScale="50" zoomScaleNormal="50" workbookViewId="0">
      <selection activeCell="F34" sqref="F34"/>
    </sheetView>
  </sheetViews>
  <sheetFormatPr baseColWidth="10" defaultColWidth="11.453125" defaultRowHeight="14.5"/>
  <cols>
    <col min="1" max="1" width="11.453125" style="30"/>
    <col min="2" max="2" width="24.7265625" style="30" customWidth="1"/>
    <col min="3" max="3" width="22.1796875" style="30" customWidth="1"/>
    <col min="4" max="4" width="27.1796875" style="30" customWidth="1"/>
    <col min="5" max="5" width="28" style="30" customWidth="1"/>
    <col min="6" max="6" width="28.1796875" style="30" customWidth="1"/>
    <col min="7" max="7" width="27.26953125" style="30" customWidth="1"/>
    <col min="8" max="8" width="30" style="30" customWidth="1"/>
    <col min="9" max="9" width="26.1796875" style="30" customWidth="1"/>
    <col min="10" max="10" width="20" style="30" customWidth="1"/>
    <col min="11" max="11" width="15.453125" style="30" bestFit="1" customWidth="1"/>
    <col min="12" max="12" width="23.54296875" style="30" customWidth="1"/>
    <col min="13" max="16384" width="11.453125" style="30"/>
  </cols>
  <sheetData>
    <row r="3" spans="1:10" ht="49">
      <c r="D3" s="31"/>
      <c r="F3" s="32"/>
    </row>
    <row r="4" spans="1:10" ht="33.5">
      <c r="B4" s="33"/>
      <c r="C4" s="33"/>
      <c r="D4" s="34"/>
      <c r="F4" s="35" t="s">
        <v>11</v>
      </c>
    </row>
    <row r="5" spans="1:10">
      <c r="A5" s="36"/>
      <c r="B5" s="37"/>
      <c r="C5" s="37"/>
      <c r="D5" s="33"/>
    </row>
    <row r="6" spans="1:10" ht="21">
      <c r="A6" s="36"/>
      <c r="B6" s="37"/>
      <c r="C6" s="37"/>
      <c r="D6" s="33"/>
      <c r="E6" s="38"/>
      <c r="F6" s="39" t="s">
        <v>6</v>
      </c>
      <c r="H6" s="40"/>
    </row>
    <row r="7" spans="1:10" ht="21">
      <c r="A7" s="36"/>
      <c r="B7" s="41"/>
      <c r="C7" s="42"/>
      <c r="D7" s="33"/>
      <c r="H7" s="43"/>
      <c r="I7" s="44"/>
      <c r="J7" s="45"/>
    </row>
    <row r="8" spans="1:10" s="48" customFormat="1" ht="21">
      <c r="A8" s="46"/>
      <c r="B8" s="14"/>
      <c r="C8" s="15"/>
      <c r="D8" s="47"/>
    </row>
    <row r="9" spans="1:10" s="48" customFormat="1" ht="21">
      <c r="A9" s="46"/>
      <c r="B9" s="14"/>
      <c r="C9" s="15"/>
      <c r="D9" s="47"/>
    </row>
    <row r="10" spans="1:10" s="48" customFormat="1" ht="21">
      <c r="A10" s="46"/>
      <c r="B10" s="14"/>
      <c r="C10" s="15"/>
      <c r="D10" s="47"/>
    </row>
    <row r="11" spans="1:10" ht="36">
      <c r="B11" s="33"/>
      <c r="C11" s="16"/>
      <c r="D11" s="28" t="s">
        <v>53</v>
      </c>
      <c r="E11" s="49">
        <v>25</v>
      </c>
      <c r="F11" s="50">
        <v>0.3</v>
      </c>
      <c r="G11" s="51">
        <f>ROUNDUP(E11-(E11*F11),2)</f>
        <v>17.5</v>
      </c>
      <c r="H11" s="29" t="s">
        <v>54</v>
      </c>
    </row>
    <row r="12" spans="1:10" ht="18.5">
      <c r="C12" s="17"/>
      <c r="D12" s="18"/>
      <c r="H12" s="19"/>
    </row>
    <row r="13" spans="1:10" ht="27.75" customHeight="1">
      <c r="C13" s="17"/>
      <c r="D13" s="18"/>
      <c r="F13" s="52" t="s">
        <v>13</v>
      </c>
      <c r="H13" s="19"/>
    </row>
    <row r="14" spans="1:10">
      <c r="D14" s="53" t="s">
        <v>55</v>
      </c>
    </row>
    <row r="18" spans="3:9" ht="35.25" customHeight="1">
      <c r="C18" s="54" t="s">
        <v>56</v>
      </c>
      <c r="D18" s="54"/>
      <c r="E18" s="54"/>
      <c r="F18" s="54"/>
      <c r="G18" s="54"/>
      <c r="H18" s="54"/>
      <c r="I18" s="54"/>
    </row>
    <row r="20" spans="3:9" ht="17.5">
      <c r="C20" s="38"/>
      <c r="D20" s="55" t="s">
        <v>14</v>
      </c>
      <c r="E20" s="38"/>
      <c r="F20" s="38"/>
      <c r="G20" s="56" t="s">
        <v>35</v>
      </c>
      <c r="H20" s="38"/>
    </row>
    <row r="21" spans="3:9">
      <c r="C21" s="38"/>
      <c r="D21" s="38"/>
      <c r="E21" s="38"/>
      <c r="F21" s="38"/>
      <c r="G21" s="38"/>
      <c r="H21" s="38"/>
    </row>
    <row r="22" spans="3:9" ht="22.5">
      <c r="C22" s="38"/>
      <c r="D22" s="20"/>
      <c r="E22" s="38"/>
      <c r="F22" s="38"/>
      <c r="G22" s="57">
        <f>IF(D22/4&gt;50000,50000,D22/4)</f>
        <v>0</v>
      </c>
      <c r="H22" s="38"/>
    </row>
    <row r="23" spans="3:9">
      <c r="C23" s="38"/>
      <c r="D23" s="38"/>
      <c r="E23" s="38"/>
      <c r="F23" s="38"/>
      <c r="G23" s="38"/>
      <c r="H23" s="38"/>
    </row>
    <row r="24" spans="3:9">
      <c r="C24" s="38"/>
      <c r="D24" s="38"/>
      <c r="E24" s="38"/>
      <c r="F24" s="38"/>
      <c r="G24" s="38"/>
      <c r="H24" s="38"/>
    </row>
    <row r="25" spans="3:9">
      <c r="C25" s="38"/>
      <c r="D25" s="38"/>
      <c r="E25" s="38"/>
      <c r="F25" s="38"/>
      <c r="G25" s="38"/>
      <c r="H25" s="38"/>
    </row>
    <row r="28" spans="3:9" ht="22.5" customHeight="1">
      <c r="C28" s="54" t="s">
        <v>15</v>
      </c>
      <c r="D28" s="54"/>
      <c r="E28" s="54"/>
      <c r="F28" s="54"/>
      <c r="G28" s="54"/>
      <c r="H28" s="54"/>
      <c r="I28" s="54"/>
    </row>
    <row r="29" spans="3:9" ht="15" customHeight="1">
      <c r="E29" s="38"/>
      <c r="F29" s="58" t="s">
        <v>2</v>
      </c>
      <c r="G29" s="59"/>
      <c r="H29" s="60"/>
    </row>
    <row r="30" spans="3:9" ht="19">
      <c r="E30" s="38"/>
      <c r="F30" s="59"/>
      <c r="G30" s="59"/>
      <c r="H30" s="60"/>
    </row>
    <row r="31" spans="3:9">
      <c r="E31" s="38"/>
      <c r="F31" s="38"/>
      <c r="G31" s="38"/>
    </row>
    <row r="32" spans="3:9" ht="17.5">
      <c r="E32" s="38"/>
      <c r="F32" s="55" t="s">
        <v>10</v>
      </c>
      <c r="G32" s="38"/>
    </row>
    <row r="33" spans="2:11">
      <c r="E33" s="38"/>
      <c r="F33" s="38"/>
      <c r="G33" s="38"/>
    </row>
    <row r="34" spans="2:11" ht="19.5">
      <c r="E34" s="38"/>
      <c r="F34" s="21"/>
      <c r="G34" s="38"/>
    </row>
    <row r="35" spans="2:11">
      <c r="E35" s="38"/>
      <c r="F35" s="38"/>
      <c r="G35" s="38"/>
    </row>
    <row r="36" spans="2:11" ht="15.5">
      <c r="E36" s="38"/>
      <c r="F36" s="61" t="str">
        <f>IF(F34&lt;50,"Montant indiqué inférieur au minimum requis",IF(F34&gt;50000,"Montant maximum non respecté",IF(F34&gt;G22,"Montant maximum autorisé à investir non respecté","")))</f>
        <v>Montant indiqué inférieur au minimum requis</v>
      </c>
      <c r="G36" s="38"/>
    </row>
    <row r="37" spans="2:11">
      <c r="E37" s="38"/>
      <c r="F37" s="38"/>
      <c r="G37" s="38"/>
    </row>
    <row r="38" spans="2:11">
      <c r="E38" s="38"/>
      <c r="F38" s="38"/>
      <c r="G38" s="38"/>
    </row>
    <row r="40" spans="2:11" ht="22.5" customHeight="1">
      <c r="C40" s="54" t="s">
        <v>16</v>
      </c>
      <c r="D40" s="54"/>
      <c r="E40" s="54"/>
      <c r="F40" s="54"/>
      <c r="G40" s="54"/>
      <c r="H40" s="54"/>
      <c r="I40" s="54"/>
    </row>
    <row r="41" spans="2:11" ht="22.5" customHeight="1">
      <c r="C41" s="62"/>
      <c r="D41" s="62"/>
      <c r="E41" s="62"/>
      <c r="F41" s="62"/>
      <c r="G41" s="62"/>
      <c r="H41" s="62"/>
      <c r="I41" s="62"/>
    </row>
    <row r="43" spans="2:11" ht="17.5">
      <c r="B43" s="63" t="s">
        <v>18</v>
      </c>
      <c r="C43" s="38"/>
      <c r="D43" s="56" t="s">
        <v>17</v>
      </c>
      <c r="E43" s="38"/>
      <c r="F43" s="56" t="s">
        <v>20</v>
      </c>
      <c r="G43" s="38"/>
      <c r="H43" s="56" t="s">
        <v>23</v>
      </c>
      <c r="I43" s="38"/>
      <c r="J43" s="56" t="s">
        <v>24</v>
      </c>
      <c r="K43" s="38"/>
    </row>
    <row r="44" spans="2:11" ht="17.5">
      <c r="B44" s="63"/>
      <c r="C44" s="38"/>
      <c r="D44" s="64" t="s">
        <v>19</v>
      </c>
      <c r="E44" s="38"/>
      <c r="F44" s="64" t="s">
        <v>21</v>
      </c>
      <c r="G44" s="38"/>
      <c r="H44" s="56" t="s">
        <v>22</v>
      </c>
      <c r="I44" s="38"/>
      <c r="J44" s="56" t="s">
        <v>25</v>
      </c>
      <c r="K44" s="38"/>
    </row>
    <row r="46" spans="2:11" ht="23.5">
      <c r="B46" s="11">
        <f>IF(F34&gt;G22,G22,IF(F34=0,0,IF(F34&lt;50,50,F34)))</f>
        <v>0</v>
      </c>
      <c r="D46" s="12">
        <f>+B46/G11</f>
        <v>0</v>
      </c>
      <c r="F46" s="13">
        <f>ROUNDDOWN(D46/10,0)</f>
        <v>0</v>
      </c>
      <c r="H46" s="12">
        <f>+D46+F46</f>
        <v>0</v>
      </c>
      <c r="J46" s="10">
        <f>+H46*E11</f>
        <v>0</v>
      </c>
    </row>
    <row r="50" spans="2:10" ht="17.5">
      <c r="F50" s="65" t="s">
        <v>38</v>
      </c>
    </row>
    <row r="53" spans="2:10" ht="17.5">
      <c r="D53" s="56" t="s">
        <v>52</v>
      </c>
      <c r="F53" s="56" t="s">
        <v>39</v>
      </c>
      <c r="H53" s="66" t="s">
        <v>40</v>
      </c>
    </row>
    <row r="54" spans="2:10" ht="17.5">
      <c r="D54" s="64" t="s">
        <v>21</v>
      </c>
      <c r="F54" s="64" t="s">
        <v>21</v>
      </c>
      <c r="H54" s="66" t="s">
        <v>41</v>
      </c>
    </row>
    <row r="56" spans="2:10" ht="23.5">
      <c r="D56" s="24">
        <f>F46</f>
        <v>0</v>
      </c>
      <c r="F56" s="25">
        <f>D56*E11</f>
        <v>0</v>
      </c>
      <c r="H56" s="11">
        <f>F56*9.7%</f>
        <v>0</v>
      </c>
    </row>
    <row r="59" spans="2:10">
      <c r="B59" s="38"/>
      <c r="C59" s="38"/>
      <c r="D59" s="38"/>
      <c r="E59" s="38"/>
      <c r="F59" s="38"/>
      <c r="G59" s="38"/>
      <c r="H59" s="67"/>
      <c r="I59" s="38"/>
      <c r="J59" s="38"/>
    </row>
    <row r="60" spans="2:10" ht="16">
      <c r="B60" s="68"/>
      <c r="C60" s="68"/>
      <c r="D60" s="68"/>
      <c r="E60" s="68"/>
      <c r="F60" s="68"/>
      <c r="G60" s="68"/>
      <c r="H60" s="68"/>
      <c r="I60" s="68"/>
      <c r="J60" s="68"/>
    </row>
    <row r="61" spans="2:10" ht="23">
      <c r="C61" s="69" t="s">
        <v>12</v>
      </c>
      <c r="D61" s="69"/>
      <c r="E61" s="69"/>
      <c r="F61" s="69"/>
      <c r="G61" s="69"/>
      <c r="H61" s="69"/>
      <c r="I61" s="69"/>
    </row>
    <row r="62" spans="2:10" ht="15.5">
      <c r="C62" s="70" t="s">
        <v>49</v>
      </c>
      <c r="D62" s="70"/>
      <c r="E62" s="70"/>
      <c r="F62" s="70"/>
      <c r="G62" s="70"/>
      <c r="H62" s="70"/>
      <c r="I62" s="70"/>
    </row>
    <row r="63" spans="2:10">
      <c r="C63" s="71"/>
      <c r="D63" s="71"/>
      <c r="E63" s="71"/>
      <c r="F63" s="71"/>
      <c r="G63" s="71"/>
      <c r="H63" s="71"/>
      <c r="I63" s="71"/>
    </row>
    <row r="64" spans="2:10" ht="17">
      <c r="B64" s="72"/>
      <c r="C64" s="73"/>
      <c r="D64" s="73"/>
      <c r="E64" s="71"/>
      <c r="F64" s="73"/>
      <c r="G64" s="73"/>
      <c r="H64" s="71"/>
      <c r="I64" s="73"/>
      <c r="J64" s="72"/>
    </row>
    <row r="65" spans="2:11" ht="15.65" customHeight="1">
      <c r="C65" s="71"/>
      <c r="D65" s="71"/>
      <c r="E65" s="71"/>
      <c r="F65" s="71"/>
      <c r="G65" s="71"/>
      <c r="H65" s="71"/>
      <c r="I65" s="71"/>
    </row>
    <row r="66" spans="2:11" ht="15.5">
      <c r="C66" s="71"/>
      <c r="D66" s="74"/>
      <c r="E66" s="71"/>
      <c r="F66" s="71"/>
      <c r="G66" s="74"/>
      <c r="H66" s="71"/>
      <c r="I66" s="71"/>
    </row>
    <row r="67" spans="2:11" ht="25">
      <c r="C67" s="71"/>
      <c r="D67" s="75">
        <f>+J46-B46-H56</f>
        <v>0</v>
      </c>
      <c r="E67" s="76" t="s">
        <v>36</v>
      </c>
      <c r="F67" s="76"/>
      <c r="G67" s="22" t="e">
        <f>D67/B46</f>
        <v>#DIV/0!</v>
      </c>
      <c r="H67" s="77" t="s">
        <v>37</v>
      </c>
      <c r="I67" s="71"/>
      <c r="J67" s="78"/>
    </row>
    <row r="68" spans="2:11" ht="25">
      <c r="C68" s="71"/>
      <c r="D68" s="71"/>
      <c r="E68" s="75"/>
      <c r="F68" s="79"/>
      <c r="G68" s="23"/>
      <c r="H68" s="23"/>
      <c r="I68" s="71"/>
    </row>
    <row r="69" spans="2:11" ht="25">
      <c r="E69" s="80"/>
      <c r="F69" s="43"/>
      <c r="G69" s="4"/>
      <c r="H69" s="81"/>
    </row>
    <row r="70" spans="2:11" ht="22.5">
      <c r="C70" s="54" t="s">
        <v>27</v>
      </c>
      <c r="D70" s="54"/>
      <c r="E70" s="54"/>
      <c r="F70" s="54"/>
      <c r="G70" s="54"/>
      <c r="H70" s="54"/>
      <c r="I70" s="54"/>
    </row>
    <row r="71" spans="2:11" ht="34.5" customHeight="1">
      <c r="E71" s="80"/>
      <c r="F71" s="82" t="s">
        <v>26</v>
      </c>
      <c r="G71" s="4"/>
      <c r="H71" s="81"/>
    </row>
    <row r="72" spans="2:11" ht="25">
      <c r="E72" s="80"/>
      <c r="F72" s="43"/>
      <c r="G72" s="4"/>
      <c r="H72" s="81"/>
    </row>
    <row r="73" spans="2:11" ht="17.5">
      <c r="B73" s="38"/>
      <c r="C73" s="38"/>
      <c r="D73" s="38"/>
      <c r="E73" s="83"/>
      <c r="F73" s="84" t="s">
        <v>9</v>
      </c>
      <c r="G73" s="38"/>
      <c r="H73" s="67"/>
      <c r="I73" s="38"/>
      <c r="J73" s="38"/>
      <c r="K73" s="38"/>
    </row>
    <row r="74" spans="2:11" ht="17.5">
      <c r="B74" s="38"/>
      <c r="C74" s="38"/>
      <c r="D74" s="38"/>
      <c r="E74" s="83"/>
      <c r="F74" s="84"/>
      <c r="G74" s="38"/>
      <c r="H74" s="67"/>
      <c r="I74" s="38"/>
      <c r="J74" s="38"/>
      <c r="K74" s="38"/>
    </row>
    <row r="75" spans="2:11" ht="17.5">
      <c r="B75" s="38"/>
      <c r="C75" s="38"/>
      <c r="D75" s="38"/>
      <c r="E75" s="83"/>
      <c r="F75" s="84"/>
      <c r="G75" s="38"/>
      <c r="H75" s="67"/>
      <c r="I75" s="38"/>
      <c r="J75" s="38"/>
      <c r="K75" s="38"/>
    </row>
    <row r="76" spans="2:11" ht="17.5">
      <c r="B76" s="55" t="s">
        <v>28</v>
      </c>
      <c r="C76" s="38"/>
      <c r="D76" s="56" t="s">
        <v>30</v>
      </c>
      <c r="E76" s="38"/>
      <c r="F76" s="56" t="s">
        <v>32</v>
      </c>
      <c r="G76" s="38"/>
      <c r="H76" s="63" t="s">
        <v>46</v>
      </c>
      <c r="I76" s="38"/>
      <c r="J76" s="56" t="s">
        <v>47</v>
      </c>
      <c r="K76" s="38"/>
    </row>
    <row r="77" spans="2:11" ht="17.5">
      <c r="B77" s="55" t="s">
        <v>29</v>
      </c>
      <c r="C77" s="38"/>
      <c r="D77" s="56" t="s">
        <v>31</v>
      </c>
      <c r="E77" s="38"/>
      <c r="F77" s="66" t="s">
        <v>33</v>
      </c>
      <c r="G77" s="38"/>
      <c r="H77" s="63"/>
      <c r="I77" s="38"/>
      <c r="J77" s="56" t="s">
        <v>34</v>
      </c>
      <c r="K77" s="38"/>
    </row>
    <row r="79" spans="2:11" ht="23.5">
      <c r="B79" s="5"/>
      <c r="D79" s="9">
        <f>IF(B79&lt;E11,-(1-(B79/E11)),IF(B79=E11,"0%",(B79/E11)-1))</f>
        <v>-1</v>
      </c>
      <c r="F79" s="10">
        <f>+$H$46*B79</f>
        <v>0</v>
      </c>
      <c r="H79" s="11">
        <f>+F79-$B$46</f>
        <v>0</v>
      </c>
      <c r="J79" s="9" t="e">
        <f>+H79/B46</f>
        <v>#DIV/0!</v>
      </c>
    </row>
    <row r="81" spans="2:10">
      <c r="H81" s="81"/>
    </row>
    <row r="82" spans="2:10">
      <c r="H82" s="81"/>
    </row>
    <row r="83" spans="2:10">
      <c r="H83" s="81"/>
    </row>
    <row r="84" spans="2:10" ht="17.5">
      <c r="F84" s="65" t="s">
        <v>48</v>
      </c>
    </row>
    <row r="85" spans="2:10" ht="16" customHeight="1"/>
    <row r="86" spans="2:10" ht="21.75" customHeight="1">
      <c r="C86" s="63" t="s">
        <v>5</v>
      </c>
      <c r="E86" s="85" t="s">
        <v>40</v>
      </c>
      <c r="G86" s="85" t="s">
        <v>42</v>
      </c>
      <c r="I86" s="56" t="s">
        <v>43</v>
      </c>
    </row>
    <row r="87" spans="2:10" ht="17.5">
      <c r="C87" s="63"/>
      <c r="E87" s="66" t="s">
        <v>44</v>
      </c>
      <c r="G87" s="86" t="s">
        <v>45</v>
      </c>
      <c r="I87" s="56" t="s">
        <v>34</v>
      </c>
    </row>
    <row r="88" spans="2:10" ht="18">
      <c r="H88" s="87"/>
    </row>
    <row r="89" spans="2:10" ht="23.5">
      <c r="C89" s="11">
        <f>H79</f>
        <v>0</v>
      </c>
      <c r="E89" s="11">
        <f>IF(C89&lt;0,0,C89*17.2%)</f>
        <v>0</v>
      </c>
      <c r="G89" s="11">
        <f>C89-E89</f>
        <v>0</v>
      </c>
      <c r="I89" s="9" t="e">
        <f>+G89/B46</f>
        <v>#DIV/0!</v>
      </c>
    </row>
    <row r="91" spans="2:10">
      <c r="H91" s="81"/>
    </row>
    <row r="92" spans="2:10">
      <c r="B92" s="38"/>
      <c r="C92" s="38"/>
      <c r="D92" s="38"/>
      <c r="E92" s="38"/>
      <c r="F92" s="38"/>
      <c r="G92" s="38"/>
      <c r="H92" s="38"/>
      <c r="I92" s="38"/>
      <c r="J92" s="38"/>
    </row>
    <row r="93" spans="2:10" ht="23.5">
      <c r="B93" s="38"/>
      <c r="C93" s="38"/>
      <c r="D93" s="88" t="s">
        <v>1</v>
      </c>
      <c r="E93" s="88"/>
      <c r="F93" s="88"/>
      <c r="G93" s="88"/>
      <c r="H93" s="88"/>
      <c r="I93" s="38"/>
      <c r="J93" s="38"/>
    </row>
    <row r="94" spans="2:10" ht="12" customHeight="1">
      <c r="B94" s="38"/>
      <c r="C94" s="38"/>
      <c r="D94" s="89"/>
      <c r="E94" s="89"/>
      <c r="F94" s="89"/>
      <c r="G94" s="89"/>
      <c r="H94" s="89"/>
      <c r="I94" s="38"/>
      <c r="J94" s="38"/>
    </row>
    <row r="95" spans="2:10" ht="32">
      <c r="B95" s="38"/>
      <c r="C95" s="38"/>
      <c r="D95" s="90" t="s">
        <v>0</v>
      </c>
      <c r="E95" s="91" t="s">
        <v>8</v>
      </c>
      <c r="F95" s="92" t="s">
        <v>4</v>
      </c>
      <c r="G95" s="92" t="s">
        <v>50</v>
      </c>
      <c r="H95" s="93" t="s">
        <v>51</v>
      </c>
      <c r="I95" s="38"/>
      <c r="J95" s="38"/>
    </row>
    <row r="96" spans="2:10" ht="16">
      <c r="B96" s="38"/>
      <c r="C96" s="38"/>
      <c r="D96" s="6">
        <v>-0.4</v>
      </c>
      <c r="E96" s="1">
        <f>+$E$11*(1+D96)</f>
        <v>15</v>
      </c>
      <c r="F96" s="94">
        <f>+$H$46*E96</f>
        <v>0</v>
      </c>
      <c r="G96" s="95">
        <f t="shared" ref="G96:G99" si="0">IF((F96-$B$46)&lt;0,(F96-$B$46),(F96-$B$46)*82.8%)</f>
        <v>0</v>
      </c>
      <c r="H96" s="26" t="e">
        <f>+G96/$B$46</f>
        <v>#DIV/0!</v>
      </c>
      <c r="I96" s="38"/>
      <c r="J96" s="38"/>
    </row>
    <row r="97" spans="2:10" ht="16">
      <c r="B97" s="38"/>
      <c r="C97" s="38"/>
      <c r="D97" s="6">
        <v>-0.3</v>
      </c>
      <c r="E97" s="2">
        <f t="shared" ref="E97:E103" si="1">+$E$11*(1+D97)</f>
        <v>17.5</v>
      </c>
      <c r="F97" s="95">
        <f t="shared" ref="F97:F103" si="2">+$H$46*E97</f>
        <v>0</v>
      </c>
      <c r="G97" s="95">
        <f t="shared" si="0"/>
        <v>0</v>
      </c>
      <c r="H97" s="26" t="e">
        <f t="shared" ref="H97:H103" si="3">+G97/$B$46</f>
        <v>#DIV/0!</v>
      </c>
      <c r="I97" s="38"/>
      <c r="J97" s="38"/>
    </row>
    <row r="98" spans="2:10" ht="16">
      <c r="B98" s="38"/>
      <c r="C98" s="38"/>
      <c r="D98" s="6">
        <v>-0.2</v>
      </c>
      <c r="E98" s="2">
        <f t="shared" si="1"/>
        <v>20</v>
      </c>
      <c r="F98" s="95">
        <f t="shared" si="2"/>
        <v>0</v>
      </c>
      <c r="G98" s="95">
        <f t="shared" si="0"/>
        <v>0</v>
      </c>
      <c r="H98" s="26" t="e">
        <f t="shared" si="3"/>
        <v>#DIV/0!</v>
      </c>
      <c r="I98" s="38"/>
      <c r="J98" s="38"/>
    </row>
    <row r="99" spans="2:10" ht="16">
      <c r="B99" s="38"/>
      <c r="C99" s="38"/>
      <c r="D99" s="6">
        <v>-0.1</v>
      </c>
      <c r="E99" s="2">
        <f t="shared" si="1"/>
        <v>22.5</v>
      </c>
      <c r="F99" s="95">
        <f t="shared" si="2"/>
        <v>0</v>
      </c>
      <c r="G99" s="95">
        <f t="shared" si="0"/>
        <v>0</v>
      </c>
      <c r="H99" s="26" t="e">
        <f t="shared" si="3"/>
        <v>#DIV/0!</v>
      </c>
      <c r="I99" s="38"/>
      <c r="J99" s="38"/>
    </row>
    <row r="100" spans="2:10" ht="16">
      <c r="B100" s="38"/>
      <c r="C100" s="38"/>
      <c r="D100" s="7">
        <v>0</v>
      </c>
      <c r="E100" s="3">
        <f t="shared" si="1"/>
        <v>25</v>
      </c>
      <c r="F100" s="96">
        <f t="shared" si="2"/>
        <v>0</v>
      </c>
      <c r="G100" s="96">
        <f>IF((F100-$B$46)&lt;0,(F100-$B$46),(F100-$B$46)*82.8%)</f>
        <v>0</v>
      </c>
      <c r="H100" s="27" t="e">
        <f>+G100/$B$46</f>
        <v>#DIV/0!</v>
      </c>
      <c r="I100" s="38"/>
      <c r="J100" s="38"/>
    </row>
    <row r="101" spans="2:10" ht="16">
      <c r="B101" s="38"/>
      <c r="C101" s="38"/>
      <c r="D101" s="8">
        <v>0.1</v>
      </c>
      <c r="E101" s="2">
        <f t="shared" si="1"/>
        <v>27.500000000000004</v>
      </c>
      <c r="F101" s="95">
        <f t="shared" si="2"/>
        <v>0</v>
      </c>
      <c r="G101" s="95">
        <f t="shared" ref="G101:G103" si="4">IF((F101-$B$46)&lt;0,(F101-$B$46),(F101-$B$46)*82.8%)</f>
        <v>0</v>
      </c>
      <c r="H101" s="26" t="e">
        <f t="shared" si="3"/>
        <v>#DIV/0!</v>
      </c>
      <c r="I101" s="38"/>
      <c r="J101" s="38"/>
    </row>
    <row r="102" spans="2:10" ht="16">
      <c r="B102" s="38"/>
      <c r="C102" s="38"/>
      <c r="D102" s="8">
        <v>0.2</v>
      </c>
      <c r="E102" s="2">
        <f t="shared" si="1"/>
        <v>30</v>
      </c>
      <c r="F102" s="95">
        <f t="shared" si="2"/>
        <v>0</v>
      </c>
      <c r="G102" s="95">
        <f t="shared" si="4"/>
        <v>0</v>
      </c>
      <c r="H102" s="26" t="e">
        <f t="shared" si="3"/>
        <v>#DIV/0!</v>
      </c>
      <c r="I102" s="38"/>
      <c r="J102" s="38"/>
    </row>
    <row r="103" spans="2:10" ht="16">
      <c r="B103" s="38"/>
      <c r="C103" s="38"/>
      <c r="D103" s="8">
        <v>0.3</v>
      </c>
      <c r="E103" s="2">
        <f t="shared" si="1"/>
        <v>32.5</v>
      </c>
      <c r="F103" s="95">
        <f t="shared" si="2"/>
        <v>0</v>
      </c>
      <c r="G103" s="95">
        <f t="shared" si="4"/>
        <v>0</v>
      </c>
      <c r="H103" s="26" t="e">
        <f t="shared" si="3"/>
        <v>#DIV/0!</v>
      </c>
      <c r="I103" s="38"/>
      <c r="J103" s="38"/>
    </row>
    <row r="104" spans="2:10"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2:10">
      <c r="B105" s="38"/>
      <c r="C105" s="38"/>
      <c r="D105" s="38"/>
      <c r="E105" s="38"/>
      <c r="F105" s="38"/>
      <c r="G105" s="38"/>
      <c r="H105" s="38"/>
      <c r="I105" s="38"/>
      <c r="J105" s="38"/>
    </row>
    <row r="106" spans="2:10" ht="23.5">
      <c r="B106" s="97"/>
      <c r="C106" s="38"/>
      <c r="D106" s="38"/>
      <c r="E106" s="38"/>
      <c r="F106" s="38"/>
      <c r="G106" s="38"/>
      <c r="H106" s="38"/>
      <c r="I106" s="38"/>
      <c r="J106" s="38"/>
    </row>
    <row r="107" spans="2:10" ht="46.5" customHeight="1">
      <c r="B107" s="98" t="s">
        <v>57</v>
      </c>
      <c r="C107" s="98"/>
      <c r="D107" s="98"/>
      <c r="E107" s="98"/>
      <c r="F107" s="98"/>
      <c r="G107" s="98"/>
      <c r="H107" s="98"/>
      <c r="I107" s="38"/>
      <c r="J107" s="38"/>
    </row>
    <row r="108" spans="2:10">
      <c r="B108" s="38"/>
      <c r="C108" s="38"/>
      <c r="D108" s="38"/>
      <c r="E108" s="38"/>
      <c r="F108" s="38"/>
      <c r="G108" s="38"/>
      <c r="H108" s="38"/>
      <c r="I108" s="38"/>
      <c r="J108" s="38"/>
    </row>
    <row r="109" spans="2:10">
      <c r="B109" s="38" t="s">
        <v>58</v>
      </c>
      <c r="C109" s="38"/>
      <c r="D109" s="99"/>
      <c r="E109" s="38"/>
      <c r="F109" s="38"/>
      <c r="G109" s="38"/>
      <c r="H109" s="38"/>
      <c r="I109" s="38"/>
      <c r="J109" s="38"/>
    </row>
    <row r="110" spans="2:10">
      <c r="B110" s="38" t="s">
        <v>7</v>
      </c>
      <c r="C110" s="38"/>
      <c r="D110" s="38"/>
      <c r="E110" s="38"/>
      <c r="F110" s="38"/>
      <c r="G110" s="38"/>
      <c r="H110" s="38"/>
      <c r="I110" s="38"/>
      <c r="J110" s="38"/>
    </row>
    <row r="111" spans="2:10">
      <c r="B111" s="38" t="s">
        <v>3</v>
      </c>
      <c r="C111" s="38"/>
      <c r="D111" s="38"/>
      <c r="E111" s="38"/>
      <c r="F111" s="38"/>
      <c r="G111" s="38"/>
      <c r="H111" s="38"/>
      <c r="I111" s="38"/>
      <c r="J111" s="38"/>
    </row>
  </sheetData>
  <sheetProtection algorithmName="SHA-512" hashValue="83+Oz+RMm1OoPRS8Sj+hD8NqE4Vf4IP5IPpp57qWAOgsA0vaVL2kKyJpPx7t9/X+nop+hyNwHmF4Hfne2rcGTQ==" saltValue="VhHLlwh7CEAYNYQ5YUtUIA==" spinCount="100000" sheet="1" objects="1" scenarios="1" selectLockedCells="1"/>
  <mergeCells count="13">
    <mergeCell ref="E67:F67"/>
    <mergeCell ref="C61:I61"/>
    <mergeCell ref="C86:C87"/>
    <mergeCell ref="B107:H107"/>
    <mergeCell ref="D93:H93"/>
    <mergeCell ref="C70:I70"/>
    <mergeCell ref="H76:H77"/>
    <mergeCell ref="C62:I62"/>
    <mergeCell ref="C28:I28"/>
    <mergeCell ref="C40:I40"/>
    <mergeCell ref="C18:I18"/>
    <mergeCell ref="B43:B44"/>
    <mergeCell ref="B60:J60"/>
  </mergeCells>
  <conditionalFormatting sqref="E96:E103">
    <cfRule type="cellIs" dxfId="2" priority="1" operator="lessThan">
      <formula>$C$8</formula>
    </cfRule>
  </conditionalFormatting>
  <conditionalFormatting sqref="F96:F103">
    <cfRule type="cellIs" dxfId="1" priority="2" operator="lessThan">
      <formula>#REF!</formula>
    </cfRule>
  </conditionalFormatting>
  <conditionalFormatting sqref="G96:H103">
    <cfRule type="cellIs" dxfId="0" priority="3" operator="lessThan">
      <formula>0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FR - FCPE EUR</vt:lpstr>
      <vt:lpstr>'FR - FCPE EUR'!Zone_d_impression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DESSERRE Ariane</dc:creator>
  <cp:lastModifiedBy>DESSERRE Ariane</cp:lastModifiedBy>
  <cp:lastPrinted>2024-07-12T10:00:02Z</cp:lastPrinted>
  <dcterms:created xsi:type="dcterms:W3CDTF">2023-09-25T09:15:03Z</dcterms:created>
  <dcterms:modified xsi:type="dcterms:W3CDTF">2026-06-02T14:31:15Z</dcterms:modified>
</cp:coreProperties>
</file>